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030" windowWidth="7530" windowHeight="5010" activeTab="2"/>
  </bookViews>
  <sheets>
    <sheet name="Chart1" sheetId="2" r:id="rId1"/>
    <sheet name="Sheet1" sheetId="3" r:id="rId2"/>
    <sheet name="TABLE5" sheetId="1" r:id="rId3"/>
  </sheets>
  <definedNames>
    <definedName name="_xlnm.Print_Area" localSheetId="2">TABLE5!$A$1:$K$338</definedName>
    <definedName name="_xlnm.Print_Area">TABLE5!$P$641:$V$691</definedName>
  </definedNames>
  <calcPr calcId="144525"/>
</workbook>
</file>

<file path=xl/calcChain.xml><?xml version="1.0" encoding="utf-8"?>
<calcChain xmlns="http://schemas.openxmlformats.org/spreadsheetml/2006/main">
  <c r="E37" i="3" l="1"/>
  <c r="F37" i="3"/>
  <c r="O205" i="1"/>
  <c r="Y230" i="1"/>
  <c r="Z230" i="1"/>
  <c r="AA230" i="1"/>
  <c r="AB230" i="1"/>
  <c r="AC230" i="1"/>
  <c r="Y231" i="1"/>
  <c r="Z231" i="1"/>
  <c r="AA231" i="1"/>
  <c r="AB231" i="1"/>
  <c r="AC231" i="1"/>
  <c r="Y232" i="1"/>
  <c r="Z232" i="1"/>
  <c r="AA232" i="1"/>
  <c r="AB232" i="1"/>
  <c r="AC232" i="1"/>
  <c r="Y233" i="1"/>
  <c r="Z233" i="1"/>
  <c r="AA233" i="1"/>
  <c r="AB233" i="1"/>
  <c r="AC233" i="1"/>
  <c r="Y234" i="1"/>
  <c r="Z234" i="1"/>
  <c r="AA234" i="1"/>
  <c r="AB234" i="1"/>
  <c r="AC234" i="1"/>
  <c r="Y235" i="1"/>
  <c r="Z235" i="1"/>
  <c r="AA235" i="1"/>
  <c r="AB235" i="1"/>
  <c r="AC235" i="1"/>
  <c r="Y236" i="1"/>
  <c r="Z236" i="1"/>
  <c r="AA236" i="1"/>
  <c r="AB236" i="1"/>
  <c r="AC236" i="1"/>
  <c r="Y237" i="1"/>
  <c r="Z237" i="1"/>
  <c r="AA237" i="1"/>
  <c r="AB237" i="1"/>
  <c r="AC237" i="1"/>
  <c r="Y238" i="1"/>
  <c r="Z238" i="1"/>
  <c r="AA238" i="1"/>
  <c r="AB238" i="1"/>
  <c r="AC238" i="1"/>
  <c r="P471" i="1"/>
  <c r="Q471" i="1"/>
  <c r="R471" i="1"/>
  <c r="U471" i="1" s="1"/>
  <c r="P472" i="1"/>
  <c r="Q472" i="1"/>
  <c r="R472" i="1"/>
  <c r="S472" i="1"/>
  <c r="P473" i="1"/>
  <c r="Q473" i="1"/>
  <c r="R473" i="1"/>
  <c r="S473" i="1"/>
  <c r="P474" i="1"/>
  <c r="Q474" i="1"/>
  <c r="R474" i="1"/>
  <c r="S474" i="1"/>
  <c r="T474" i="1"/>
  <c r="U475" i="1"/>
  <c r="V475" i="1" s="1"/>
  <c r="U476" i="1"/>
  <c r="U477" i="1"/>
  <c r="U478" i="1"/>
  <c r="U479" i="1"/>
  <c r="U480" i="1"/>
  <c r="Q644" i="1"/>
  <c r="R644" i="1"/>
  <c r="S644" i="1"/>
  <c r="T644" i="1"/>
  <c r="U644" i="1"/>
  <c r="V644" i="1" s="1"/>
  <c r="V646" i="1"/>
  <c r="V647" i="1"/>
  <c r="V648" i="1"/>
  <c r="V649" i="1"/>
  <c r="V650" i="1"/>
  <c r="Q657" i="1"/>
  <c r="R657" i="1"/>
  <c r="S657" i="1"/>
  <c r="T657" i="1"/>
  <c r="U657" i="1"/>
  <c r="V658" i="1"/>
  <c r="V659" i="1"/>
  <c r="V660" i="1"/>
  <c r="V661" i="1"/>
  <c r="V662" i="1"/>
  <c r="V663" i="1"/>
  <c r="V664" i="1"/>
  <c r="V665" i="1"/>
  <c r="V666" i="1"/>
  <c r="V667" i="1"/>
  <c r="Q671" i="1"/>
  <c r="R671" i="1"/>
  <c r="S671" i="1"/>
  <c r="T671" i="1"/>
  <c r="U671" i="1"/>
  <c r="V672" i="1"/>
  <c r="V673" i="1"/>
  <c r="V674" i="1"/>
  <c r="V675" i="1"/>
  <c r="Q680" i="1"/>
  <c r="R680" i="1"/>
  <c r="S680" i="1"/>
  <c r="T680" i="1"/>
  <c r="U680" i="1"/>
  <c r="Q681" i="1"/>
  <c r="R681" i="1"/>
  <c r="S681" i="1"/>
  <c r="T681" i="1"/>
  <c r="U681" i="1"/>
  <c r="Q682" i="1"/>
  <c r="R682" i="1"/>
  <c r="S682" i="1"/>
  <c r="T682" i="1"/>
  <c r="U682" i="1"/>
  <c r="Q683" i="1"/>
  <c r="R683" i="1"/>
  <c r="S683" i="1"/>
  <c r="T683" i="1"/>
  <c r="U683" i="1"/>
  <c r="Q684" i="1"/>
  <c r="R684" i="1"/>
  <c r="S684" i="1"/>
  <c r="T684" i="1"/>
  <c r="U684" i="1"/>
  <c r="Q685" i="1"/>
  <c r="R685" i="1"/>
  <c r="S685" i="1"/>
  <c r="T685" i="1"/>
  <c r="U685" i="1"/>
  <c r="Q686" i="1"/>
  <c r="R686" i="1"/>
  <c r="S686" i="1"/>
  <c r="T686" i="1"/>
  <c r="U686" i="1"/>
  <c r="Q687" i="1"/>
  <c r="R687" i="1"/>
  <c r="S687" i="1"/>
  <c r="T687" i="1"/>
  <c r="U687" i="1"/>
  <c r="Q688" i="1"/>
  <c r="R688" i="1"/>
  <c r="S688" i="1"/>
  <c r="S691" i="1" s="1"/>
  <c r="T688" i="1"/>
  <c r="U688" i="1"/>
  <c r="U691" i="1" s="1"/>
  <c r="Q689" i="1"/>
  <c r="R689" i="1"/>
  <c r="S689" i="1"/>
  <c r="T689" i="1"/>
  <c r="T690" i="1" s="1"/>
  <c r="U689" i="1"/>
  <c r="R690" i="1"/>
  <c r="V657" i="1" l="1"/>
  <c r="T691" i="1"/>
  <c r="S690" i="1"/>
  <c r="V689" i="1"/>
  <c r="Q690" i="1"/>
  <c r="Q691" i="1"/>
  <c r="R691" i="1"/>
  <c r="V687" i="1"/>
  <c r="V685" i="1"/>
  <c r="V683" i="1"/>
  <c r="V681" i="1"/>
  <c r="V671" i="1"/>
  <c r="U474" i="1"/>
  <c r="U690" i="1"/>
  <c r="V690" i="1" s="1"/>
  <c r="U472" i="1"/>
  <c r="U473" i="1"/>
  <c r="Q470" i="1"/>
  <c r="V691" i="1"/>
  <c r="V688" i="1"/>
  <c r="V686" i="1"/>
  <c r="V684" i="1"/>
  <c r="V682" i="1"/>
  <c r="V680" i="1"/>
  <c r="S470" i="1"/>
  <c r="P470" i="1"/>
  <c r="T470" i="1"/>
  <c r="R470" i="1"/>
  <c r="U470" i="1" l="1"/>
</calcChain>
</file>

<file path=xl/sharedStrings.xml><?xml version="1.0" encoding="utf-8"?>
<sst xmlns="http://schemas.openxmlformats.org/spreadsheetml/2006/main" count="718" uniqueCount="69">
  <si>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</si>
  <si>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</si>
  <si>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</si>
  <si>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</si>
  <si>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</si>
  <si>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</si>
  <si>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</si>
  <si>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</si>
  <si>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</si>
  <si>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</si>
  <si>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</si>
  <si>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</si>
  <si>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</si>
  <si>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</si>
  <si>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</si>
  <si>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</si>
  <si>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</si>
  <si>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</si>
  <si>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</si>
  <si>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</si>
  <si>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</si>
  <si>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</si>
  <si>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</si>
  <si>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</si>
  <si>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</si>
  <si>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</si>
  <si>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</si>
  <si>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</si>
  <si>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</si>
  <si>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TRADE</t>
  </si>
  <si>
    <t>500 &amp; Over</t>
  </si>
  <si>
    <t xml:space="preserve">  </t>
  </si>
  <si>
    <t>Retail Trade (44-45)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</si>
  <si>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</si>
  <si>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</si>
  <si>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</si>
  <si>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</si>
  <si>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</si>
  <si>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</si>
  <si>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</si>
  <si>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</si>
  <si>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SIC 89</t>
  </si>
  <si>
    <t>SIC 86</t>
  </si>
  <si>
    <t>SIC 99</t>
  </si>
  <si>
    <t>TOTALS</t>
  </si>
  <si>
    <t>500 &amp;  Over</t>
  </si>
  <si>
    <t>500 - 999</t>
  </si>
  <si>
    <t>10-19</t>
  </si>
  <si>
    <t>1000 &amp; Over</t>
  </si>
  <si>
    <t>totals 81 + 99</t>
  </si>
  <si>
    <t xml:space="preserve"> 500 &amp; Over</t>
  </si>
  <si>
    <t xml:space="preserve">250-499 </t>
  </si>
  <si>
    <t>EDUCATIONAL SERVICES (PRIVATE) (61)</t>
  </si>
  <si>
    <t>A</t>
  </si>
  <si>
    <t>Source:  Utah Department of Workforce Services, Workforce Research &amp; Analysis, Annual Report of Labor Market Information, 2011.</t>
  </si>
  <si>
    <t xml:space="preserve">                      MANUFACTURING (31-33)</t>
  </si>
  <si>
    <t xml:space="preserve">                                                 INFORMATION (51)</t>
  </si>
  <si>
    <t xml:space="preserve">                       TRANSPORTATION AND WAREHOUSING (48-49)</t>
  </si>
  <si>
    <t xml:space="preserve">                       Wholesale Trade (42)</t>
  </si>
  <si>
    <t xml:space="preserve">              FINANCE AND INSURANCE (52)</t>
  </si>
  <si>
    <t xml:space="preserve">                       OTHER SERVICES (81)</t>
  </si>
  <si>
    <t xml:space="preserve">                       GOVERNMENT (92)</t>
  </si>
  <si>
    <t xml:space="preserve">                   FEDERAL GOVERNMENT</t>
  </si>
  <si>
    <t xml:space="preserve">                       FEDERAL DEFENSE</t>
  </si>
  <si>
    <t xml:space="preserve">                   STATE GOVERNMENT</t>
  </si>
  <si>
    <t xml:space="preserve">                      STATE EDUCATION</t>
  </si>
  <si>
    <t xml:space="preserve">                      LOCAL GOVERNMENT</t>
  </si>
  <si>
    <t xml:space="preserve">                      LOCAL EDUCATION</t>
  </si>
  <si>
    <t xml:space="preserve">                         PRIVATE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</si>
</sst>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65" formatCode="&quot;$&quot;#,##0"/>
  </numFmts>
  <fonts count="7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quotePrefix="1" applyNumberFormat="1"/>
    <xf numFmtId="165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3" fontId="0" fillId="0" borderId="0" xfId="0" applyNumberFormat="1" applyAlignme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3" fontId="2" fillId="0" borderId="0" xfId="0" quotePrefix="1" applyNumberFormat="1" applyFont="1"/>
    <xf numFmtId="3" fontId="0" fillId="0" borderId="2" xfId="0" applyNumberForma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6" fillId="0" borderId="0" xfId="0" applyNumberFormat="1" applyFont="1" applyAlignment="1"/>
    <xf numFmtId="3" fontId="2" fillId="0" borderId="0" xfId="1" applyNumberFormat="1"/>
    <xf numFmtId="164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164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164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164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164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165" fontId="2" fillId="0" borderId="0" xfId="1" applyNumberFormat="1" applyFont="1"/>
    <xf numFmtId="3" fontId="2" fillId="0" borderId="0" xfId="1" applyNumberFormat="1"/>
    <xf numFmtId="164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/>
    <xf numFmtId="3" fontId="2" fillId="0" borderId="0" xfId="1" applyNumberFormat="1" applyAlignment="1">
      <alignment horizontal="left"/>
    </xf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1" applyNumberFormat="1" applyFont="1"/>
    <xf numFmtId="3" fontId="3" fillId="0" borderId="0" xfId="1" applyNumberFormat="1" applyFont="1"/>
    <xf numFmtId="3" fontId="2" fillId="0" borderId="0" xfId="1" applyNumberFormat="1"/>
    <xf numFmtId="3" fontId="2" fillId="0" borderId="0" xfId="1" quotePrefix="1" applyNumberFormat="1"/>
    <xf numFmtId="165" fontId="2" fillId="0" borderId="0" xfId="1" applyNumberFormat="1"/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/>
    <xf numFmtId="3" fontId="0" fillId="0" borderId="0" xfId="0" applyNumberForma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47552"/>
        <c:axId val="132249088"/>
      </c:barChart>
      <c:catAx>
        <c:axId val="1322475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49088"/>
        <c:crosses val="autoZero"/>
        <c:auto val="1"/>
        <c:lblAlgn val="ctr"/>
        <c:lblOffset val="100"/>
        <c:tickMarkSkip val="1"/>
        <c:noMultiLvlLbl val="0"/>
      </c:catAx>
      <c:valAx>
        <c:axId val="13224908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Employment by Construction Firm Size; March 2005</a:t>
            </a:r>
          </a:p>
        </c:rich>
      </c:tx>
      <c:layout>
        <c:manualLayout>
          <c:xMode val="edge"/>
          <c:yMode val="edge"/>
          <c:x val="0.1340000000000000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"/>
          <c:y val="0.25675675675675674"/>
          <c:w val="0.42399999999999999"/>
          <c:h val="0.5912162162162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1"/>
                <c:pt idx="0">
                  <c:v>   Number of Establishments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Sheet1!$E$35:$E$46</c:f>
              <c:numCache>
                <c:formatCode>#,##0</c:formatCode>
                <c:ptCount val="8"/>
                <c:pt idx="0">
                  <c:v>2509</c:v>
                </c:pt>
                <c:pt idx="1">
                  <c:v>5021</c:v>
                </c:pt>
                <c:pt idx="2">
                  <c:v>2051</c:v>
                </c:pt>
                <c:pt idx="3">
                  <c:v>1105</c:v>
                </c:pt>
                <c:pt idx="4">
                  <c:v>600</c:v>
                </c:pt>
                <c:pt idx="5">
                  <c:v>147</c:v>
                </c:pt>
                <c:pt idx="6">
                  <c:v>46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Sheet1!$F$33:$F$34</c:f>
              <c:strCache>
                <c:ptCount val="1"/>
                <c:pt idx="0">
                  <c:v>    March   Employment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Sheet1!$F$35:$F$46</c:f>
              <c:numCache>
                <c:formatCode>#,##0</c:formatCode>
                <c:ptCount val="8"/>
                <c:pt idx="0">
                  <c:v>0</c:v>
                </c:pt>
                <c:pt idx="1">
                  <c:v>10846</c:v>
                </c:pt>
                <c:pt idx="2">
                  <c:v>13412</c:v>
                </c:pt>
                <c:pt idx="3">
                  <c:v>14764</c:v>
                </c:pt>
                <c:pt idx="4">
                  <c:v>17856</c:v>
                </c:pt>
                <c:pt idx="5">
                  <c:v>9860</c:v>
                </c:pt>
                <c:pt idx="6">
                  <c:v>6192</c:v>
                </c:pt>
                <c:pt idx="7">
                  <c:v>1730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89088"/>
        <c:axId val="151690624"/>
      </c:barChart>
      <c:catAx>
        <c:axId val="151689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690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69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689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"/>
          <c:y val="0.42567567567567566"/>
          <c:w val="0.314"/>
          <c:h val="0.253378378378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9525</xdr:rowOff>
    </xdr:from>
    <xdr:to>
      <xdr:col>8</xdr:col>
      <xdr:colOff>192405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2657475" y="9525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16.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UTAH ESTABLISHMENTS, EMPLOYMENT AND WAGES,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 BY FIRM SIZE AND INDUSTRY, FIRST QUARTER 2011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466725</xdr:colOff>
      <xdr:row>241</xdr:row>
      <xdr:rowOff>22860</xdr:rowOff>
    </xdr:from>
    <xdr:to>
      <xdr:col>8</xdr:col>
      <xdr:colOff>192405</xdr:colOff>
      <xdr:row>243</xdr:row>
      <xdr:rowOff>154305</xdr:rowOff>
    </xdr:to>
    <xdr:sp macro="" textlink="">
      <xdr:nvSpPr>
        <xdr:cNvPr id="9" name="TextBox 8"/>
        <xdr:cNvSpPr txBox="1"/>
      </xdr:nvSpPr>
      <xdr:spPr>
        <a:xfrm>
          <a:off x="2653665" y="37132260"/>
          <a:ext cx="4762500" cy="45148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16.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UTAH ESTABLISHMENTS, EMPLOYMENT AND WAGES,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 BY FIRM SIZE AND INDUSTRY, FIRST QUARTER 2011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466725</xdr:colOff>
      <xdr:row>290</xdr:row>
      <xdr:rowOff>13335</xdr:rowOff>
    </xdr:from>
    <xdr:to>
      <xdr:col>8</xdr:col>
      <xdr:colOff>192405</xdr:colOff>
      <xdr:row>292</xdr:row>
      <xdr:rowOff>144780</xdr:rowOff>
    </xdr:to>
    <xdr:sp macro="" textlink="">
      <xdr:nvSpPr>
        <xdr:cNvPr id="10" name="TextBox 9"/>
        <xdr:cNvSpPr txBox="1"/>
      </xdr:nvSpPr>
      <xdr:spPr>
        <a:xfrm>
          <a:off x="2653665" y="45024675"/>
          <a:ext cx="4762500" cy="45148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2011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96</xdr:row>
      <xdr:rowOff>19050</xdr:rowOff>
    </xdr:from>
    <xdr:to>
      <xdr:col>8</xdr:col>
      <xdr:colOff>186690</xdr:colOff>
      <xdr:row>98</xdr:row>
      <xdr:rowOff>152400</xdr:rowOff>
    </xdr:to>
    <xdr:sp macro="" textlink="">
      <xdr:nvSpPr>
        <xdr:cNvPr id="11" name="TextBox 10"/>
        <xdr:cNvSpPr txBox="1"/>
      </xdr:nvSpPr>
      <xdr:spPr>
        <a:xfrm>
          <a:off x="2647950" y="14862810"/>
          <a:ext cx="4762500" cy="45339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2011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145</xdr:row>
      <xdr:rowOff>15240</xdr:rowOff>
    </xdr:from>
    <xdr:to>
      <xdr:col>8</xdr:col>
      <xdr:colOff>186690</xdr:colOff>
      <xdr:row>147</xdr:row>
      <xdr:rowOff>148590</xdr:rowOff>
    </xdr:to>
    <xdr:sp macro="" textlink="">
      <xdr:nvSpPr>
        <xdr:cNvPr id="13" name="TextBox 12"/>
        <xdr:cNvSpPr txBox="1"/>
      </xdr:nvSpPr>
      <xdr:spPr>
        <a:xfrm>
          <a:off x="2647950" y="22440900"/>
          <a:ext cx="4762500" cy="45339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2011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193</xdr:row>
      <xdr:rowOff>13335</xdr:rowOff>
    </xdr:from>
    <xdr:to>
      <xdr:col>8</xdr:col>
      <xdr:colOff>186690</xdr:colOff>
      <xdr:row>195</xdr:row>
      <xdr:rowOff>150495</xdr:rowOff>
    </xdr:to>
    <xdr:sp macro="" textlink="">
      <xdr:nvSpPr>
        <xdr:cNvPr id="15" name="TextBox 14"/>
        <xdr:cNvSpPr txBox="1"/>
      </xdr:nvSpPr>
      <xdr:spPr>
        <a:xfrm>
          <a:off x="2647950" y="29700855"/>
          <a:ext cx="476250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2011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48</xdr:row>
      <xdr:rowOff>26670</xdr:rowOff>
    </xdr:from>
    <xdr:to>
      <xdr:col>8</xdr:col>
      <xdr:colOff>186690</xdr:colOff>
      <xdr:row>51</xdr:row>
      <xdr:rowOff>9525</xdr:rowOff>
    </xdr:to>
    <xdr:sp macro="" textlink="">
      <xdr:nvSpPr>
        <xdr:cNvPr id="16" name="TextBox 15"/>
        <xdr:cNvSpPr txBox="1"/>
      </xdr:nvSpPr>
      <xdr:spPr>
        <a:xfrm>
          <a:off x="2647950" y="7288530"/>
          <a:ext cx="4762500" cy="46291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2011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H65"/>
  <sheetViews>
    <sheetView workbookViewId="0">
      <selection activeCell="L49" sqref="L49"/>
    </sheetView>
  </sheetViews>
  <sheetFormatPr defaultRowHeight="12.75" x14ac:dyDescent="0.2"/>
  <cols>
    <col min="3" max="3" width="10.5703125" customWidth="1"/>
    <col min="4" max="4" width="11.7109375" customWidth="1"/>
    <col min="5" max="5" width="12.28515625" customWidth="1"/>
    <col min="6" max="6" width="12.140625" customWidth="1"/>
    <col min="7" max="7" width="15.28515625" customWidth="1"/>
  </cols>
  <sheetData>
    <row r="15" hidden="1" x14ac:dyDescent="0.2"/>
    <row r="16" hidden="1" x14ac:dyDescent="0.2"/>
    <row r="17" spans="4:8" hidden="1" x14ac:dyDescent="0.2">
      <c r="G17" s="5"/>
      <c r="H17" s="1"/>
    </row>
    <row r="18" spans="4:8" hidden="1" x14ac:dyDescent="0.2">
      <c r="D18" s="4"/>
    </row>
    <row r="33" spans="4:6" x14ac:dyDescent="0.2">
      <c r="D33" t="s">
        <v>4</v>
      </c>
      <c r="E33" t="s">
        <v>5</v>
      </c>
      <c r="F33" t="s">
        <v>6</v>
      </c>
    </row>
    <row r="34" spans="4:6" x14ac:dyDescent="0.2">
      <c r="D34" t="s">
        <v>9</v>
      </c>
      <c r="E34" t="s">
        <v>10</v>
      </c>
      <c r="F34" t="s">
        <v>11</v>
      </c>
    </row>
    <row r="35" spans="4:6" hidden="1" x14ac:dyDescent="0.2"/>
    <row r="36" spans="4:6" hidden="1" x14ac:dyDescent="0.2"/>
    <row r="37" spans="4:6" hidden="1" x14ac:dyDescent="0.2">
      <c r="D37" t="s">
        <v>14</v>
      </c>
      <c r="E37">
        <f>SUM(E39:E46)</f>
        <v>11484</v>
      </c>
      <c r="F37">
        <f>SUM(F39:F46)</f>
        <v>74660</v>
      </c>
    </row>
    <row r="38" spans="4:6" hidden="1" x14ac:dyDescent="0.2"/>
    <row r="39" spans="4:6" x14ac:dyDescent="0.2">
      <c r="D39" t="s">
        <v>15</v>
      </c>
      <c r="E39">
        <v>2509</v>
      </c>
      <c r="F39">
        <v>0</v>
      </c>
    </row>
    <row r="40" spans="4:6" x14ac:dyDescent="0.2">
      <c r="D40" t="s">
        <v>16</v>
      </c>
      <c r="E40">
        <v>5021</v>
      </c>
      <c r="F40">
        <v>10846</v>
      </c>
    </row>
    <row r="41" spans="4:6" x14ac:dyDescent="0.2">
      <c r="D41" t="s">
        <v>17</v>
      </c>
      <c r="E41">
        <v>2051</v>
      </c>
      <c r="F41">
        <v>13412</v>
      </c>
    </row>
    <row r="42" spans="4:6" x14ac:dyDescent="0.2">
      <c r="D42" s="4" t="s">
        <v>47</v>
      </c>
      <c r="E42">
        <v>1105</v>
      </c>
      <c r="F42">
        <v>14764</v>
      </c>
    </row>
    <row r="43" spans="4:6" x14ac:dyDescent="0.2">
      <c r="D43" t="s">
        <v>18</v>
      </c>
      <c r="E43">
        <v>600</v>
      </c>
      <c r="F43">
        <v>17856</v>
      </c>
    </row>
    <row r="44" spans="4:6" x14ac:dyDescent="0.2">
      <c r="D44" t="s">
        <v>19</v>
      </c>
      <c r="E44">
        <v>147</v>
      </c>
      <c r="F44">
        <v>9860</v>
      </c>
    </row>
    <row r="45" spans="4:6" x14ac:dyDescent="0.2">
      <c r="D45" t="s">
        <v>20</v>
      </c>
      <c r="E45">
        <v>46</v>
      </c>
      <c r="F45">
        <v>6192</v>
      </c>
    </row>
    <row r="46" spans="4:6" x14ac:dyDescent="0.2">
      <c r="D46" t="s">
        <v>22</v>
      </c>
      <c r="E46">
        <v>5</v>
      </c>
      <c r="F46">
        <v>1730</v>
      </c>
    </row>
    <row r="58" spans="3:5" x14ac:dyDescent="0.2">
      <c r="C58" t="s">
        <v>15</v>
      </c>
      <c r="D58">
        <v>2509</v>
      </c>
      <c r="E58">
        <v>0</v>
      </c>
    </row>
    <row r="59" spans="3:5" x14ac:dyDescent="0.2">
      <c r="C59" t="s">
        <v>16</v>
      </c>
      <c r="D59">
        <v>7530</v>
      </c>
      <c r="E59">
        <v>10846</v>
      </c>
    </row>
    <row r="60" spans="3:5" x14ac:dyDescent="0.2">
      <c r="C60" t="s">
        <v>17</v>
      </c>
      <c r="D60">
        <v>2051</v>
      </c>
      <c r="E60">
        <v>13412</v>
      </c>
    </row>
    <row r="61" spans="3:5" x14ac:dyDescent="0.2">
      <c r="C61" s="4" t="s">
        <v>47</v>
      </c>
      <c r="D61">
        <v>1105</v>
      </c>
      <c r="E61">
        <v>14764</v>
      </c>
    </row>
    <row r="62" spans="3:5" x14ac:dyDescent="0.2">
      <c r="C62" t="s">
        <v>18</v>
      </c>
      <c r="D62">
        <v>600</v>
      </c>
      <c r="E62">
        <v>17856</v>
      </c>
    </row>
    <row r="63" spans="3:5" x14ac:dyDescent="0.2">
      <c r="C63" t="s">
        <v>19</v>
      </c>
      <c r="D63">
        <v>147</v>
      </c>
      <c r="E63">
        <v>9860</v>
      </c>
    </row>
    <row r="64" spans="3:5" x14ac:dyDescent="0.2">
      <c r="C64" t="s">
        <v>20</v>
      </c>
      <c r="D64">
        <v>46</v>
      </c>
      <c r="E64">
        <v>6192</v>
      </c>
    </row>
    <row r="65" spans="3:5" x14ac:dyDescent="0.2">
      <c r="C65" t="s">
        <v>22</v>
      </c>
      <c r="D65">
        <v>5</v>
      </c>
      <c r="E65">
        <v>1730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71"/>
  <sheetViews>
    <sheetView tabSelected="1" view="pageBreakPreview" zoomScaleNormal="125" zoomScaleSheetLayoutView="100" workbookViewId="0"/>
  </sheetViews>
  <sheetFormatPr defaultRowHeight="12.75" x14ac:dyDescent="0.2"/>
  <cols>
    <col min="1" max="1" width="12.7109375" customWidth="1"/>
    <col min="2" max="2" width="20.140625" customWidth="1"/>
    <col min="3" max="3" width="13.7109375" customWidth="1"/>
    <col min="4" max="4" width="15.85546875" customWidth="1"/>
    <col min="5" max="5" width="11.7109375" customWidth="1"/>
    <col min="6" max="6" width="6.7109375" customWidth="1"/>
    <col min="7" max="7" width="12.7109375" customWidth="1"/>
    <col min="8" max="8" width="14.7109375" customWidth="1"/>
    <col min="9" max="9" width="13.7109375" customWidth="1"/>
    <col min="10" max="10" width="17" customWidth="1"/>
    <col min="11" max="11" width="11.7109375" customWidth="1"/>
    <col min="13" max="13" width="12.7109375" customWidth="1"/>
    <col min="14" max="14" width="11.7109375" customWidth="1"/>
    <col min="15" max="15" width="12.7109375" customWidth="1"/>
    <col min="16" max="16" width="14.7109375" customWidth="1"/>
    <col min="17" max="17" width="12.7109375" customWidth="1"/>
    <col min="18" max="18" width="11.140625" bestFit="1" customWidth="1"/>
    <col min="19" max="19" width="12.7109375" customWidth="1"/>
    <col min="20" max="20" width="14.7109375" customWidth="1"/>
    <col min="21" max="21" width="11.7109375" customWidth="1"/>
    <col min="22" max="22" width="14.7109375" customWidth="1"/>
    <col min="23" max="23" width="11.7109375" customWidth="1"/>
    <col min="25" max="25" width="11.140625" bestFit="1" customWidth="1"/>
    <col min="28" max="28" width="10.7109375" customWidth="1"/>
    <col min="32" max="32" width="3.7109375" customWidth="1"/>
    <col min="36" max="36" width="4.7109375" customWidth="1"/>
    <col min="37" max="37" width="15.7109375" customWidth="1"/>
    <col min="41" max="41" width="12.7109375" customWidth="1"/>
    <col min="42" max="43" width="11.7109375" customWidth="1"/>
    <col min="44" max="44" width="14.7109375" customWidth="1"/>
    <col min="45" max="45" width="11.7109375" customWidth="1"/>
    <col min="47" max="47" width="12.7109375" customWidth="1"/>
    <col min="48" max="49" width="11.7109375" customWidth="1"/>
    <col min="50" max="50" width="14.7109375" customWidth="1"/>
    <col min="51" max="51" width="11.7109375" customWidth="1"/>
    <col min="53" max="55" width="11.7109375" customWidth="1"/>
    <col min="56" max="56" width="14.7109375" customWidth="1"/>
    <col min="57" max="57" width="11.7109375" customWidth="1"/>
    <col min="59" max="61" width="11.7109375" customWidth="1"/>
    <col min="62" max="62" width="14.7109375" customWidth="1"/>
    <col min="63" max="63" width="11.7109375" customWidth="1"/>
    <col min="65" max="65" width="12.7109375" customWidth="1"/>
    <col min="66" max="67" width="11.7109375" customWidth="1"/>
    <col min="68" max="68" width="14.7109375" customWidth="1"/>
    <col min="69" max="69" width="11.7109375" customWidth="1"/>
    <col min="71" max="71" width="12.7109375" customWidth="1"/>
    <col min="72" max="73" width="11.7109375" customWidth="1"/>
    <col min="74" max="74" width="14.7109375" customWidth="1"/>
    <col min="75" max="75" width="11.7109375" customWidth="1"/>
  </cols>
  <sheetData>
    <row r="2" spans="1:11" x14ac:dyDescent="0.2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7" spans="1:11" x14ac:dyDescent="0.2">
      <c r="A7" s="8"/>
      <c r="B7" s="8"/>
      <c r="C7" s="10" t="s">
        <v>0</v>
      </c>
      <c r="D7" s="8"/>
      <c r="E7" s="8"/>
      <c r="F7" s="8"/>
      <c r="G7" s="8"/>
      <c r="H7" s="8"/>
      <c r="I7" s="10" t="s">
        <v>1</v>
      </c>
      <c r="J7" s="8"/>
      <c r="K7" s="8"/>
    </row>
    <row r="8" spans="1:1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">
      <c r="A9" s="11"/>
      <c r="B9" s="11"/>
      <c r="C9" s="11"/>
      <c r="D9" s="11" t="s">
        <v>2</v>
      </c>
      <c r="E9" s="11" t="s">
        <v>3</v>
      </c>
      <c r="F9" s="11"/>
      <c r="G9" s="11"/>
      <c r="H9" s="11"/>
      <c r="I9" s="11"/>
      <c r="J9" s="11" t="s">
        <v>2</v>
      </c>
      <c r="K9" s="11" t="s">
        <v>3</v>
      </c>
    </row>
    <row r="10" spans="1:11" x14ac:dyDescent="0.2">
      <c r="A10" s="11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/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</row>
    <row r="11" spans="1:11" s="18" customFormat="1" ht="13.5" thickBot="1" x14ac:dyDescent="0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/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</row>
    <row r="12" spans="1:11" ht="13.5" thickTop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">
      <c r="A14" s="8" t="s">
        <v>14</v>
      </c>
      <c r="B14" s="20">
        <v>80568</v>
      </c>
      <c r="C14" s="20">
        <v>1190345</v>
      </c>
      <c r="D14" s="23">
        <v>11399928901</v>
      </c>
      <c r="E14" s="21">
        <v>3209.3333333333335</v>
      </c>
      <c r="F14" s="20"/>
      <c r="G14" s="20" t="s">
        <v>14</v>
      </c>
      <c r="H14" s="20">
        <v>575</v>
      </c>
      <c r="I14" s="20">
        <v>11018</v>
      </c>
      <c r="J14" s="23">
        <v>217085156</v>
      </c>
      <c r="K14" s="21">
        <v>6652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>
      <c r="A16" s="8" t="s">
        <v>15</v>
      </c>
      <c r="B16" s="20">
        <v>11311</v>
      </c>
      <c r="C16" s="20">
        <v>0</v>
      </c>
      <c r="D16" s="20">
        <v>45506178</v>
      </c>
      <c r="E16" s="20">
        <v>3350.3333333333335</v>
      </c>
      <c r="F16" s="20"/>
      <c r="G16" s="20" t="s">
        <v>15</v>
      </c>
      <c r="H16" s="20">
        <v>67</v>
      </c>
      <c r="I16" s="20">
        <v>0</v>
      </c>
      <c r="J16" s="20">
        <v>195976</v>
      </c>
      <c r="K16" s="20">
        <v>4260.333333333333</v>
      </c>
    </row>
    <row r="17" spans="1:11" x14ac:dyDescent="0.2">
      <c r="A17" s="8" t="s">
        <v>16</v>
      </c>
      <c r="B17" s="20">
        <v>35569</v>
      </c>
      <c r="C17" s="20">
        <v>68391</v>
      </c>
      <c r="D17" s="20">
        <v>659051192</v>
      </c>
      <c r="E17" s="20">
        <v>3246.6666666666665</v>
      </c>
      <c r="F17" s="20"/>
      <c r="G17" s="20" t="s">
        <v>16</v>
      </c>
      <c r="H17" s="20">
        <v>247</v>
      </c>
      <c r="I17" s="20">
        <v>455</v>
      </c>
      <c r="J17" s="20">
        <v>5618209</v>
      </c>
      <c r="K17" s="20">
        <v>4065.3333333333335</v>
      </c>
    </row>
    <row r="18" spans="1:11" x14ac:dyDescent="0.2">
      <c r="A18" s="8" t="s">
        <v>17</v>
      </c>
      <c r="B18" s="20">
        <v>13293</v>
      </c>
      <c r="C18" s="20">
        <v>88481</v>
      </c>
      <c r="D18" s="20">
        <v>686633193</v>
      </c>
      <c r="E18" s="20">
        <v>2622.3333333333335</v>
      </c>
      <c r="F18" s="20"/>
      <c r="G18" s="20" t="s">
        <v>17</v>
      </c>
      <c r="H18" s="20">
        <v>80</v>
      </c>
      <c r="I18" s="20">
        <v>531</v>
      </c>
      <c r="J18" s="20">
        <v>5551096</v>
      </c>
      <c r="K18" s="20">
        <v>3513.3333333333335</v>
      </c>
    </row>
    <row r="19" spans="1:11" x14ac:dyDescent="0.2">
      <c r="A19" s="15" t="s">
        <v>47</v>
      </c>
      <c r="B19" s="20">
        <v>9620</v>
      </c>
      <c r="C19" s="20">
        <v>130187</v>
      </c>
      <c r="D19" s="20">
        <v>1006299946</v>
      </c>
      <c r="E19" s="20">
        <v>2609</v>
      </c>
      <c r="F19" s="20"/>
      <c r="G19" s="22" t="s">
        <v>47</v>
      </c>
      <c r="H19" s="20">
        <v>63</v>
      </c>
      <c r="I19" s="20">
        <v>832</v>
      </c>
      <c r="J19" s="20">
        <v>11837351</v>
      </c>
      <c r="K19" s="20">
        <v>4736.666666666667</v>
      </c>
    </row>
    <row r="20" spans="1:11" x14ac:dyDescent="0.2">
      <c r="A20" s="8" t="s">
        <v>18</v>
      </c>
      <c r="B20" s="20">
        <v>6462</v>
      </c>
      <c r="C20" s="20">
        <v>195064</v>
      </c>
      <c r="D20" s="20">
        <v>1665339958</v>
      </c>
      <c r="E20" s="20">
        <v>2888.3333333333335</v>
      </c>
      <c r="F20" s="20"/>
      <c r="G20" s="20" t="s">
        <v>18</v>
      </c>
      <c r="H20" s="20">
        <v>73</v>
      </c>
      <c r="I20" s="20">
        <v>2189</v>
      </c>
      <c r="J20" s="20">
        <v>38003471</v>
      </c>
      <c r="K20" s="20">
        <v>5845.666666666667</v>
      </c>
    </row>
    <row r="21" spans="1:11" x14ac:dyDescent="0.2">
      <c r="A21" s="8" t="s">
        <v>19</v>
      </c>
      <c r="B21" s="20">
        <v>2577</v>
      </c>
      <c r="C21" s="20">
        <v>176382</v>
      </c>
      <c r="D21" s="20">
        <v>1619764222</v>
      </c>
      <c r="E21" s="20">
        <v>3084.6666666666665</v>
      </c>
      <c r="F21" s="20"/>
      <c r="G21" s="20" t="s">
        <v>19</v>
      </c>
      <c r="H21" s="20">
        <v>24</v>
      </c>
      <c r="I21" s="20">
        <v>1604</v>
      </c>
      <c r="J21" s="20">
        <v>35658443</v>
      </c>
      <c r="K21" s="20">
        <v>7617.666666666667</v>
      </c>
    </row>
    <row r="22" spans="1:11" x14ac:dyDescent="0.2">
      <c r="A22" s="8" t="s">
        <v>20</v>
      </c>
      <c r="B22" s="20">
        <v>1225</v>
      </c>
      <c r="C22" s="20">
        <v>179252</v>
      </c>
      <c r="D22" s="20">
        <v>1838841512</v>
      </c>
      <c r="E22" s="20">
        <v>3449.3333333333335</v>
      </c>
      <c r="F22" s="20"/>
      <c r="G22" s="20" t="s">
        <v>20</v>
      </c>
      <c r="H22" s="20">
        <v>12</v>
      </c>
      <c r="I22" s="20">
        <v>1679</v>
      </c>
      <c r="J22" s="20">
        <v>35292808</v>
      </c>
      <c r="K22" s="20">
        <v>7144.333333333333</v>
      </c>
    </row>
    <row r="23" spans="1:11" x14ac:dyDescent="0.2">
      <c r="A23" s="8" t="s">
        <v>21</v>
      </c>
      <c r="B23" s="20">
        <v>335</v>
      </c>
      <c r="C23" s="20">
        <v>115905</v>
      </c>
      <c r="D23" s="20">
        <v>1237663696</v>
      </c>
      <c r="E23" s="20">
        <v>3575.6666666666665</v>
      </c>
      <c r="F23" s="20"/>
      <c r="G23" s="20" t="s">
        <v>22</v>
      </c>
      <c r="H23" s="20">
        <v>9</v>
      </c>
      <c r="I23" s="20">
        <v>3728</v>
      </c>
      <c r="J23" s="20">
        <v>84927802</v>
      </c>
      <c r="K23" s="24">
        <v>9651.9834072053636</v>
      </c>
    </row>
    <row r="24" spans="1:11" x14ac:dyDescent="0.2">
      <c r="A24" s="8" t="s">
        <v>23</v>
      </c>
      <c r="B24" s="20">
        <v>114</v>
      </c>
      <c r="C24" s="20">
        <v>77124</v>
      </c>
      <c r="D24" s="20">
        <v>936312086</v>
      </c>
      <c r="E24" s="20">
        <v>4079.6666666666665</v>
      </c>
      <c r="F24" s="20"/>
      <c r="G24" s="20"/>
      <c r="H24" s="20"/>
      <c r="I24" s="20"/>
      <c r="J24" s="20" t="s">
        <v>28</v>
      </c>
      <c r="K24" s="20"/>
    </row>
    <row r="25" spans="1:11" x14ac:dyDescent="0.2">
      <c r="A25" s="8" t="s">
        <v>48</v>
      </c>
      <c r="B25" s="20">
        <v>62</v>
      </c>
      <c r="C25" s="20">
        <v>159559</v>
      </c>
      <c r="D25" s="20">
        <v>1704516918</v>
      </c>
      <c r="E25" s="20">
        <v>3567.6666666666665</v>
      </c>
      <c r="F25" s="20"/>
      <c r="G25" s="20"/>
      <c r="H25" s="20"/>
      <c r="I25" s="20"/>
      <c r="J25" s="20"/>
      <c r="K25" s="20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">
      <c r="A29" s="8"/>
      <c r="B29" s="8"/>
      <c r="C29" s="10" t="s">
        <v>25</v>
      </c>
      <c r="D29" s="8"/>
      <c r="E29" s="8"/>
      <c r="F29" s="8"/>
      <c r="G29" s="8"/>
      <c r="H29" s="8"/>
      <c r="I29" s="10" t="s">
        <v>26</v>
      </c>
      <c r="J29" s="8"/>
      <c r="K29" s="8"/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17"/>
      <c r="B31" s="17"/>
      <c r="C31" s="17"/>
      <c r="D31" s="17" t="s">
        <v>2</v>
      </c>
      <c r="E31" s="17" t="s">
        <v>3</v>
      </c>
      <c r="F31" s="17"/>
      <c r="G31" s="17"/>
      <c r="H31" s="17"/>
      <c r="I31" s="17"/>
      <c r="J31" s="17" t="s">
        <v>2</v>
      </c>
      <c r="K31" s="17" t="s">
        <v>3</v>
      </c>
    </row>
    <row r="32" spans="1:11" x14ac:dyDescent="0.2">
      <c r="A32" s="17" t="s">
        <v>4</v>
      </c>
      <c r="B32" s="17" t="s">
        <v>5</v>
      </c>
      <c r="C32" s="17" t="s">
        <v>6</v>
      </c>
      <c r="D32" s="17" t="s">
        <v>7</v>
      </c>
      <c r="E32" s="17" t="s">
        <v>8</v>
      </c>
      <c r="F32" s="17"/>
      <c r="G32" s="17" t="s">
        <v>4</v>
      </c>
      <c r="H32" s="17" t="s">
        <v>5</v>
      </c>
      <c r="I32" s="17" t="s">
        <v>6</v>
      </c>
      <c r="J32" s="17" t="s">
        <v>7</v>
      </c>
      <c r="K32" s="17" t="s">
        <v>8</v>
      </c>
    </row>
    <row r="33" spans="1:11" s="18" customFormat="1" ht="13.5" thickBot="1" x14ac:dyDescent="0.25">
      <c r="A33" s="12" t="s">
        <v>9</v>
      </c>
      <c r="B33" s="12" t="s">
        <v>10</v>
      </c>
      <c r="C33" s="12" t="s">
        <v>11</v>
      </c>
      <c r="D33" s="12" t="s">
        <v>12</v>
      </c>
      <c r="E33" s="12" t="s">
        <v>13</v>
      </c>
      <c r="F33" s="12"/>
      <c r="G33" s="12" t="s">
        <v>9</v>
      </c>
      <c r="H33" s="12" t="s">
        <v>10</v>
      </c>
      <c r="I33" s="12" t="s">
        <v>11</v>
      </c>
      <c r="J33" s="12" t="s">
        <v>12</v>
      </c>
      <c r="K33" s="12" t="s">
        <v>13</v>
      </c>
    </row>
    <row r="34" spans="1:11" ht="13.5" thickTop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8" t="s">
        <v>27</v>
      </c>
      <c r="B36" s="25">
        <v>201</v>
      </c>
      <c r="C36" s="25">
        <v>4084</v>
      </c>
      <c r="D36" s="28">
        <v>79688462</v>
      </c>
      <c r="E36" s="28">
        <v>6667.333333333333</v>
      </c>
      <c r="F36" s="25"/>
      <c r="G36" s="25" t="s">
        <v>14</v>
      </c>
      <c r="H36" s="25">
        <v>9655</v>
      </c>
      <c r="I36" s="25">
        <v>59919</v>
      </c>
      <c r="J36" s="25">
        <v>591754626</v>
      </c>
      <c r="K36" s="26">
        <v>3321.6666666666665</v>
      </c>
    </row>
    <row r="37" spans="1:11" x14ac:dyDescent="0.2">
      <c r="A37" s="8" t="s">
        <v>28</v>
      </c>
      <c r="B37" s="25" t="s">
        <v>28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">
      <c r="A38" s="8" t="s">
        <v>15</v>
      </c>
      <c r="B38" s="25">
        <v>7</v>
      </c>
      <c r="C38" s="25">
        <v>0</v>
      </c>
      <c r="D38" s="25">
        <v>31631</v>
      </c>
      <c r="E38" s="25">
        <v>3514.6666666666665</v>
      </c>
      <c r="F38" s="25"/>
      <c r="G38" s="25" t="s">
        <v>15</v>
      </c>
      <c r="H38" s="25">
        <v>2477</v>
      </c>
      <c r="I38" s="25">
        <v>0</v>
      </c>
      <c r="J38" s="25">
        <v>4661792</v>
      </c>
      <c r="K38" s="25">
        <v>2186.6666666666665</v>
      </c>
    </row>
    <row r="39" spans="1:11" x14ac:dyDescent="0.2">
      <c r="A39" s="8" t="s">
        <v>16</v>
      </c>
      <c r="B39" s="25">
        <v>100</v>
      </c>
      <c r="C39" s="25">
        <v>191</v>
      </c>
      <c r="D39" s="25">
        <v>1939699</v>
      </c>
      <c r="E39" s="25">
        <v>3433</v>
      </c>
      <c r="F39" s="25"/>
      <c r="G39" s="25" t="s">
        <v>16</v>
      </c>
      <c r="H39" s="25">
        <v>4561</v>
      </c>
      <c r="I39" s="25">
        <v>9055</v>
      </c>
      <c r="J39" s="25">
        <v>59396485</v>
      </c>
      <c r="K39" s="25">
        <v>2209</v>
      </c>
    </row>
    <row r="40" spans="1:11" x14ac:dyDescent="0.2">
      <c r="A40" s="8" t="s">
        <v>17</v>
      </c>
      <c r="B40" s="25">
        <v>28</v>
      </c>
      <c r="C40" s="25">
        <v>184</v>
      </c>
      <c r="D40" s="25">
        <v>2628808</v>
      </c>
      <c r="E40" s="25">
        <v>4886.333333333333</v>
      </c>
      <c r="F40" s="25"/>
      <c r="G40" s="25" t="s">
        <v>17</v>
      </c>
      <c r="H40" s="25">
        <v>1289</v>
      </c>
      <c r="I40" s="25">
        <v>8384</v>
      </c>
      <c r="J40" s="25">
        <v>60421565</v>
      </c>
      <c r="K40" s="25">
        <v>2468.6666666666665</v>
      </c>
    </row>
    <row r="41" spans="1:11" x14ac:dyDescent="0.2">
      <c r="A41" s="15" t="s">
        <v>47</v>
      </c>
      <c r="B41" s="25">
        <v>23</v>
      </c>
      <c r="C41" s="25">
        <v>328</v>
      </c>
      <c r="D41" s="25">
        <v>5895576</v>
      </c>
      <c r="E41" s="25">
        <v>6346</v>
      </c>
      <c r="F41" s="25"/>
      <c r="G41" s="27" t="s">
        <v>47</v>
      </c>
      <c r="H41" s="25">
        <v>751</v>
      </c>
      <c r="I41" s="25">
        <v>9967</v>
      </c>
      <c r="J41" s="25">
        <v>85086618</v>
      </c>
      <c r="K41" s="25">
        <v>2864</v>
      </c>
    </row>
    <row r="42" spans="1:11" x14ac:dyDescent="0.2">
      <c r="A42" s="8" t="s">
        <v>18</v>
      </c>
      <c r="B42" s="25">
        <v>24</v>
      </c>
      <c r="C42" s="25">
        <v>698</v>
      </c>
      <c r="D42" s="25">
        <v>14754794</v>
      </c>
      <c r="E42" s="25">
        <v>7155.666666666667</v>
      </c>
      <c r="F42" s="25"/>
      <c r="G42" s="25" t="s">
        <v>18</v>
      </c>
      <c r="H42" s="25">
        <v>412</v>
      </c>
      <c r="I42" s="25">
        <v>12260</v>
      </c>
      <c r="J42" s="25">
        <v>124598686</v>
      </c>
      <c r="K42" s="25">
        <v>3482</v>
      </c>
    </row>
    <row r="43" spans="1:11" x14ac:dyDescent="0.2">
      <c r="A43" s="8" t="s">
        <v>19</v>
      </c>
      <c r="B43" s="25">
        <v>8</v>
      </c>
      <c r="C43" s="25">
        <v>552</v>
      </c>
      <c r="D43" s="25">
        <v>13231541</v>
      </c>
      <c r="E43" s="25">
        <v>7923</v>
      </c>
      <c r="F43" s="25"/>
      <c r="G43" s="25" t="s">
        <v>19</v>
      </c>
      <c r="H43" s="25">
        <v>103</v>
      </c>
      <c r="I43" s="25">
        <v>7203</v>
      </c>
      <c r="J43" s="25">
        <v>85732286</v>
      </c>
      <c r="K43" s="25">
        <v>4059.6666666666665</v>
      </c>
    </row>
    <row r="44" spans="1:11" x14ac:dyDescent="0.2">
      <c r="A44" s="8" t="s">
        <v>34</v>
      </c>
      <c r="B44" s="25">
        <v>11</v>
      </c>
      <c r="C44" s="25">
        <v>2131</v>
      </c>
      <c r="D44" s="25">
        <v>41206413</v>
      </c>
      <c r="E44" s="29">
        <v>6229.2385487528345</v>
      </c>
      <c r="F44" s="25"/>
      <c r="G44" s="25" t="s">
        <v>20</v>
      </c>
      <c r="H44" s="25">
        <v>49</v>
      </c>
      <c r="I44" s="25">
        <v>7111</v>
      </c>
      <c r="J44" s="25">
        <v>83749755</v>
      </c>
      <c r="K44" s="25">
        <v>4013.6666666666665</v>
      </c>
    </row>
    <row r="45" spans="1:11" x14ac:dyDescent="0.2">
      <c r="A45" s="8"/>
      <c r="B45" s="25"/>
      <c r="C45" s="25"/>
      <c r="D45" s="25"/>
      <c r="E45" s="25"/>
      <c r="F45" s="25"/>
      <c r="G45" s="25" t="s">
        <v>22</v>
      </c>
      <c r="H45" s="25">
        <v>13</v>
      </c>
      <c r="I45" s="25">
        <v>5939</v>
      </c>
      <c r="J45" s="25">
        <v>88107439</v>
      </c>
      <c r="K45" s="29">
        <v>5876.9636472785487</v>
      </c>
    </row>
    <row r="46" spans="1:11" x14ac:dyDescent="0.2">
      <c r="A46" s="16"/>
      <c r="B46" s="16"/>
    </row>
    <row r="47" spans="1:11" x14ac:dyDescent="0.2">
      <c r="A47" s="85" t="s">
        <v>54</v>
      </c>
      <c r="B47" s="85"/>
      <c r="C47" s="85"/>
      <c r="D47" s="85"/>
      <c r="E47" s="85"/>
      <c r="F47" s="85"/>
      <c r="G47" s="85"/>
      <c r="H47" s="85"/>
      <c r="I47" s="85"/>
    </row>
    <row r="48" spans="1:11" x14ac:dyDescent="0.2">
      <c r="A48" s="19"/>
      <c r="B48" s="19"/>
      <c r="C48" s="19"/>
      <c r="D48" s="19"/>
      <c r="E48" s="19"/>
      <c r="F48" s="19"/>
      <c r="G48" s="19"/>
      <c r="H48" s="19"/>
      <c r="I48" s="19"/>
    </row>
    <row r="54" spans="1:11" x14ac:dyDescent="0.2">
      <c r="B54" s="10" t="s">
        <v>55</v>
      </c>
      <c r="I54" s="10" t="s">
        <v>29</v>
      </c>
    </row>
    <row r="55" spans="1:1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">
      <c r="A56" s="11"/>
      <c r="B56" s="11"/>
      <c r="C56" s="11"/>
      <c r="D56" s="11" t="s">
        <v>2</v>
      </c>
      <c r="E56" s="11" t="s">
        <v>3</v>
      </c>
      <c r="F56" s="11"/>
      <c r="G56" s="11"/>
      <c r="H56" s="11"/>
      <c r="I56" s="11"/>
      <c r="J56" s="11" t="s">
        <v>2</v>
      </c>
      <c r="K56" s="11" t="s">
        <v>3</v>
      </c>
    </row>
    <row r="57" spans="1:11" x14ac:dyDescent="0.2">
      <c r="A57" s="17" t="s">
        <v>4</v>
      </c>
      <c r="B57" s="17" t="s">
        <v>5</v>
      </c>
      <c r="C57" s="17" t="s">
        <v>6</v>
      </c>
      <c r="D57" s="17" t="s">
        <v>7</v>
      </c>
      <c r="E57" s="17" t="s">
        <v>8</v>
      </c>
      <c r="F57" s="17"/>
      <c r="G57" s="17" t="s">
        <v>4</v>
      </c>
      <c r="H57" s="17" t="s">
        <v>5</v>
      </c>
      <c r="I57" s="17" t="s">
        <v>6</v>
      </c>
      <c r="J57" s="17" t="s">
        <v>7</v>
      </c>
      <c r="K57" s="17" t="s">
        <v>8</v>
      </c>
    </row>
    <row r="58" spans="1:11" s="18" customFormat="1" ht="13.5" thickBot="1" x14ac:dyDescent="0.25">
      <c r="A58" s="12" t="s">
        <v>9</v>
      </c>
      <c r="B58" s="12" t="s">
        <v>10</v>
      </c>
      <c r="C58" s="12" t="s">
        <v>11</v>
      </c>
      <c r="D58" s="12" t="s">
        <v>12</v>
      </c>
      <c r="E58" s="12" t="s">
        <v>13</v>
      </c>
      <c r="F58" s="12"/>
      <c r="G58" s="12" t="s">
        <v>9</v>
      </c>
      <c r="H58" s="12" t="s">
        <v>10</v>
      </c>
      <c r="I58" s="12" t="s">
        <v>11</v>
      </c>
      <c r="J58" s="12" t="s">
        <v>12</v>
      </c>
      <c r="K58" s="12" t="s">
        <v>13</v>
      </c>
    </row>
    <row r="59" spans="1:11" ht="13.5" thickTop="1" x14ac:dyDescent="0.2"/>
    <row r="61" spans="1:11" x14ac:dyDescent="0.2">
      <c r="A61" t="s">
        <v>14</v>
      </c>
      <c r="B61" s="30">
        <v>3629</v>
      </c>
      <c r="C61" s="30">
        <v>111820</v>
      </c>
      <c r="D61" s="33">
        <v>1356695847</v>
      </c>
      <c r="E61" s="31">
        <v>4056</v>
      </c>
      <c r="F61" s="30"/>
      <c r="G61" s="30" t="s">
        <v>27</v>
      </c>
      <c r="H61" s="30">
        <v>14535</v>
      </c>
      <c r="I61" s="34">
        <v>179772</v>
      </c>
      <c r="J61" s="33">
        <v>1488649766</v>
      </c>
      <c r="K61" s="33">
        <v>2767.3333333333335</v>
      </c>
    </row>
    <row r="62" spans="1:11" x14ac:dyDescent="0.2">
      <c r="B62" s="30"/>
      <c r="C62" s="30"/>
      <c r="D62" s="30"/>
      <c r="E62" s="30"/>
      <c r="F62" s="30"/>
      <c r="G62" s="30" t="s">
        <v>28</v>
      </c>
      <c r="H62" s="30"/>
      <c r="I62" s="30"/>
      <c r="J62" s="30"/>
      <c r="K62" s="30"/>
    </row>
    <row r="63" spans="1:11" x14ac:dyDescent="0.2">
      <c r="A63" t="s">
        <v>15</v>
      </c>
      <c r="B63" s="30">
        <v>284</v>
      </c>
      <c r="C63" s="30">
        <v>0</v>
      </c>
      <c r="D63" s="30">
        <v>1543247</v>
      </c>
      <c r="E63" s="30">
        <v>3311.6666666666665</v>
      </c>
      <c r="F63" s="30"/>
      <c r="G63" s="30" t="s">
        <v>15</v>
      </c>
      <c r="H63" s="30">
        <v>1289</v>
      </c>
      <c r="I63" s="30">
        <v>0</v>
      </c>
      <c r="J63" s="30">
        <v>6102205</v>
      </c>
      <c r="K63" s="30">
        <v>2994.3333333333335</v>
      </c>
    </row>
    <row r="64" spans="1:11" x14ac:dyDescent="0.2">
      <c r="A64" t="s">
        <v>16</v>
      </c>
      <c r="B64" s="30">
        <v>1211</v>
      </c>
      <c r="C64" s="30">
        <v>2608</v>
      </c>
      <c r="D64" s="30">
        <v>22443660</v>
      </c>
      <c r="E64" s="30">
        <v>2870.3333333333335</v>
      </c>
      <c r="F64" s="30"/>
      <c r="G64" s="30" t="s">
        <v>16</v>
      </c>
      <c r="H64" s="30">
        <v>6148</v>
      </c>
      <c r="I64" s="30">
        <v>12239</v>
      </c>
      <c r="J64" s="30">
        <v>143283142</v>
      </c>
      <c r="K64" s="30">
        <v>3911.3333333333335</v>
      </c>
    </row>
    <row r="65" spans="1:11" x14ac:dyDescent="0.2">
      <c r="A65" t="s">
        <v>17</v>
      </c>
      <c r="B65" s="30">
        <v>677</v>
      </c>
      <c r="C65" s="30">
        <v>4506</v>
      </c>
      <c r="D65" s="30">
        <v>34033078</v>
      </c>
      <c r="E65" s="30">
        <v>2543.6666666666665</v>
      </c>
      <c r="F65" s="30"/>
      <c r="G65" s="30" t="s">
        <v>17</v>
      </c>
      <c r="H65" s="30">
        <v>3035</v>
      </c>
      <c r="I65" s="30">
        <v>20401</v>
      </c>
      <c r="J65" s="30">
        <v>158435988</v>
      </c>
      <c r="K65" s="30">
        <v>2602.6666666666665</v>
      </c>
    </row>
    <row r="66" spans="1:11" x14ac:dyDescent="0.2">
      <c r="A66" s="4" t="s">
        <v>47</v>
      </c>
      <c r="B66" s="30">
        <v>552</v>
      </c>
      <c r="C66" s="30">
        <v>7648</v>
      </c>
      <c r="D66" s="30">
        <v>61877190</v>
      </c>
      <c r="E66" s="30">
        <v>2724</v>
      </c>
      <c r="F66" s="30"/>
      <c r="G66" s="32" t="s">
        <v>47</v>
      </c>
      <c r="H66" s="30">
        <v>2280</v>
      </c>
      <c r="I66" s="30">
        <v>30706</v>
      </c>
      <c r="J66" s="30">
        <v>220982716</v>
      </c>
      <c r="K66" s="30">
        <v>2419.6666666666665</v>
      </c>
    </row>
    <row r="67" spans="1:11" x14ac:dyDescent="0.2">
      <c r="A67" t="s">
        <v>18</v>
      </c>
      <c r="B67" s="30">
        <v>504</v>
      </c>
      <c r="C67" s="30">
        <v>15383</v>
      </c>
      <c r="D67" s="30">
        <v>151445121</v>
      </c>
      <c r="E67" s="30">
        <v>3304.3333333333335</v>
      </c>
      <c r="F67" s="30"/>
      <c r="G67" s="30" t="s">
        <v>18</v>
      </c>
      <c r="H67" s="30">
        <v>1090</v>
      </c>
      <c r="I67" s="30">
        <v>32415</v>
      </c>
      <c r="J67" s="30">
        <v>267844111</v>
      </c>
      <c r="K67" s="30">
        <v>2798.3333333333335</v>
      </c>
    </row>
    <row r="68" spans="1:11" x14ac:dyDescent="0.2">
      <c r="A68" t="s">
        <v>19</v>
      </c>
      <c r="B68" s="30">
        <v>199</v>
      </c>
      <c r="C68" s="30">
        <v>13910</v>
      </c>
      <c r="D68" s="30">
        <v>153841011</v>
      </c>
      <c r="E68" s="30">
        <v>3706</v>
      </c>
      <c r="F68" s="30"/>
      <c r="G68" s="30" t="s">
        <v>19</v>
      </c>
      <c r="H68" s="30">
        <v>383</v>
      </c>
      <c r="I68" s="30">
        <v>26227</v>
      </c>
      <c r="J68" s="30">
        <v>206318349</v>
      </c>
      <c r="K68" s="30">
        <v>2628</v>
      </c>
    </row>
    <row r="69" spans="1:11" x14ac:dyDescent="0.2">
      <c r="A69" t="s">
        <v>20</v>
      </c>
      <c r="B69" s="30">
        <v>121</v>
      </c>
      <c r="C69" s="30">
        <v>19688</v>
      </c>
      <c r="D69" s="30">
        <v>246254072</v>
      </c>
      <c r="E69" s="30">
        <v>4201.333333333333</v>
      </c>
      <c r="F69" s="30"/>
      <c r="G69" s="30" t="s">
        <v>20</v>
      </c>
      <c r="H69" s="30">
        <v>250</v>
      </c>
      <c r="I69" s="30">
        <v>34715</v>
      </c>
      <c r="J69" s="30">
        <v>265852381</v>
      </c>
      <c r="K69" s="30">
        <v>2566.6666666666665</v>
      </c>
    </row>
    <row r="70" spans="1:11" x14ac:dyDescent="0.2">
      <c r="A70" t="s">
        <v>21</v>
      </c>
      <c r="B70" s="30">
        <v>52</v>
      </c>
      <c r="C70" s="30">
        <v>18120</v>
      </c>
      <c r="D70" s="30">
        <v>258980566</v>
      </c>
      <c r="E70" s="30">
        <v>4772.333333333333</v>
      </c>
      <c r="F70" s="30"/>
      <c r="G70" s="30" t="s">
        <v>21</v>
      </c>
      <c r="H70" s="30">
        <v>55</v>
      </c>
      <c r="I70" s="30">
        <v>18537</v>
      </c>
      <c r="J70" s="30">
        <v>154893564</v>
      </c>
      <c r="K70" s="30">
        <v>2781.6666666666665</v>
      </c>
    </row>
    <row r="71" spans="1:11" x14ac:dyDescent="0.2">
      <c r="A71" t="s">
        <v>23</v>
      </c>
      <c r="B71" s="30">
        <v>18</v>
      </c>
      <c r="C71" s="30">
        <v>12090</v>
      </c>
      <c r="D71" s="30">
        <v>176796176</v>
      </c>
      <c r="E71" s="30">
        <v>4880.333333333333</v>
      </c>
      <c r="F71" s="30"/>
      <c r="G71" s="30" t="s">
        <v>30</v>
      </c>
      <c r="H71" s="30">
        <v>5</v>
      </c>
      <c r="I71" s="30">
        <v>4532</v>
      </c>
      <c r="J71" s="30">
        <v>64937310</v>
      </c>
      <c r="K71" s="30">
        <v>4331.4641141942366</v>
      </c>
    </row>
    <row r="72" spans="1:11" x14ac:dyDescent="0.2">
      <c r="A72" t="s">
        <v>24</v>
      </c>
      <c r="B72" s="30">
        <v>11</v>
      </c>
      <c r="C72" s="30">
        <v>17867</v>
      </c>
      <c r="D72" s="30">
        <v>249481726</v>
      </c>
      <c r="E72" s="30">
        <v>4649.333333333333</v>
      </c>
      <c r="F72" s="30"/>
      <c r="G72" s="30" t="s">
        <v>31</v>
      </c>
      <c r="H72" s="30"/>
      <c r="I72" s="30"/>
      <c r="J72" s="30"/>
      <c r="K72" s="30"/>
    </row>
    <row r="76" spans="1:11" x14ac:dyDescent="0.2">
      <c r="B76" s="10" t="s">
        <v>58</v>
      </c>
      <c r="I76" s="10" t="s">
        <v>32</v>
      </c>
    </row>
    <row r="78" spans="1:11" x14ac:dyDescent="0.2">
      <c r="A78" s="17"/>
      <c r="B78" s="17"/>
      <c r="C78" s="17"/>
      <c r="D78" s="17" t="s">
        <v>2</v>
      </c>
      <c r="E78" s="17" t="s">
        <v>3</v>
      </c>
      <c r="F78" s="17"/>
      <c r="G78" s="17"/>
      <c r="H78" s="17"/>
      <c r="I78" s="17"/>
      <c r="J78" s="17" t="s">
        <v>2</v>
      </c>
      <c r="K78" s="17" t="s">
        <v>3</v>
      </c>
    </row>
    <row r="79" spans="1:11" x14ac:dyDescent="0.2">
      <c r="A79" s="17" t="s">
        <v>4</v>
      </c>
      <c r="B79" s="17" t="s">
        <v>5</v>
      </c>
      <c r="C79" s="17" t="s">
        <v>6</v>
      </c>
      <c r="D79" s="17" t="s">
        <v>7</v>
      </c>
      <c r="E79" s="17" t="s">
        <v>8</v>
      </c>
      <c r="F79" s="17"/>
      <c r="G79" s="17" t="s">
        <v>4</v>
      </c>
      <c r="H79" s="17" t="s">
        <v>5</v>
      </c>
      <c r="I79" s="17" t="s">
        <v>6</v>
      </c>
      <c r="J79" s="17" t="s">
        <v>7</v>
      </c>
      <c r="K79" s="17" t="s">
        <v>8</v>
      </c>
    </row>
    <row r="80" spans="1:11" s="18" customFormat="1" ht="13.5" thickBot="1" x14ac:dyDescent="0.25">
      <c r="A80" s="12" t="s">
        <v>9</v>
      </c>
      <c r="B80" s="12" t="s">
        <v>10</v>
      </c>
      <c r="C80" s="12" t="s">
        <v>11</v>
      </c>
      <c r="D80" s="12" t="s">
        <v>12</v>
      </c>
      <c r="E80" s="12" t="s">
        <v>13</v>
      </c>
      <c r="F80" s="12"/>
      <c r="G80" s="12" t="s">
        <v>9</v>
      </c>
      <c r="H80" s="12" t="s">
        <v>10</v>
      </c>
      <c r="I80" s="12" t="s">
        <v>11</v>
      </c>
      <c r="J80" s="12" t="s">
        <v>12</v>
      </c>
      <c r="K80" s="12" t="s">
        <v>13</v>
      </c>
    </row>
    <row r="81" spans="1:11" ht="13.5" thickTop="1" x14ac:dyDescent="0.2"/>
    <row r="83" spans="1:11" x14ac:dyDescent="0.2">
      <c r="A83" t="s">
        <v>27</v>
      </c>
      <c r="B83" s="35">
        <v>5729</v>
      </c>
      <c r="C83" s="35">
        <v>45396</v>
      </c>
      <c r="D83" s="38">
        <v>628505528</v>
      </c>
      <c r="E83" s="36">
        <v>4647</v>
      </c>
      <c r="F83" s="35"/>
      <c r="G83" s="35" t="s">
        <v>27</v>
      </c>
      <c r="H83" s="35">
        <v>8806</v>
      </c>
      <c r="I83" s="35">
        <v>134376</v>
      </c>
      <c r="J83" s="38">
        <v>860144238</v>
      </c>
      <c r="K83" s="38">
        <v>2136</v>
      </c>
    </row>
    <row r="84" spans="1:11" x14ac:dyDescent="0.2">
      <c r="A84" t="s">
        <v>28</v>
      </c>
      <c r="B84" s="35"/>
      <c r="C84" s="35"/>
      <c r="D84" s="35"/>
      <c r="E84" s="35"/>
      <c r="F84" s="35"/>
      <c r="G84" s="35" t="s">
        <v>28</v>
      </c>
      <c r="H84" s="35"/>
      <c r="I84" s="35"/>
      <c r="J84" s="35"/>
      <c r="K84" s="35"/>
    </row>
    <row r="85" spans="1:11" x14ac:dyDescent="0.2">
      <c r="A85" t="s">
        <v>15</v>
      </c>
      <c r="B85" s="35">
        <v>597</v>
      </c>
      <c r="C85" s="35">
        <v>0</v>
      </c>
      <c r="D85" s="35">
        <v>3228886</v>
      </c>
      <c r="E85" s="35">
        <v>5013.666666666667</v>
      </c>
      <c r="F85" s="35"/>
      <c r="G85" s="35" t="s">
        <v>15</v>
      </c>
      <c r="H85" s="35">
        <v>692</v>
      </c>
      <c r="I85" s="35">
        <v>0</v>
      </c>
      <c r="J85" s="35">
        <v>2873319</v>
      </c>
      <c r="K85" s="35">
        <v>2061.3333333333335</v>
      </c>
    </row>
    <row r="86" spans="1:11" x14ac:dyDescent="0.2">
      <c r="A86" t="s">
        <v>16</v>
      </c>
      <c r="B86" s="35">
        <v>3302</v>
      </c>
      <c r="C86" s="35">
        <v>5730</v>
      </c>
      <c r="D86" s="35">
        <v>102613926</v>
      </c>
      <c r="E86" s="35">
        <v>5995.333333333333</v>
      </c>
      <c r="F86" s="35"/>
      <c r="G86" s="35" t="s">
        <v>16</v>
      </c>
      <c r="H86" s="35">
        <v>2846</v>
      </c>
      <c r="I86" s="35">
        <v>6509</v>
      </c>
      <c r="J86" s="35">
        <v>40669216</v>
      </c>
      <c r="K86" s="35">
        <v>2083.6666666666665</v>
      </c>
    </row>
    <row r="87" spans="1:11" x14ac:dyDescent="0.2">
      <c r="A87" t="s">
        <v>17</v>
      </c>
      <c r="B87" s="35">
        <v>804</v>
      </c>
      <c r="C87" s="35">
        <v>5394</v>
      </c>
      <c r="D87" s="35">
        <v>77408420</v>
      </c>
      <c r="E87" s="35">
        <v>4836.666666666667</v>
      </c>
      <c r="F87" s="35"/>
      <c r="G87" s="35" t="s">
        <v>17</v>
      </c>
      <c r="H87" s="35">
        <v>2231</v>
      </c>
      <c r="I87" s="35">
        <v>15007</v>
      </c>
      <c r="J87" s="35">
        <v>81027568</v>
      </c>
      <c r="K87" s="35">
        <v>1806</v>
      </c>
    </row>
    <row r="88" spans="1:11" x14ac:dyDescent="0.2">
      <c r="A88" s="4" t="s">
        <v>47</v>
      </c>
      <c r="B88" s="35">
        <v>542</v>
      </c>
      <c r="C88" s="35">
        <v>7435</v>
      </c>
      <c r="D88" s="35">
        <v>95875784</v>
      </c>
      <c r="E88" s="35">
        <v>4363.333333333333</v>
      </c>
      <c r="F88" s="35"/>
      <c r="G88" s="37" t="s">
        <v>47</v>
      </c>
      <c r="H88" s="35">
        <v>1738</v>
      </c>
      <c r="I88" s="35">
        <v>23271</v>
      </c>
      <c r="J88" s="35">
        <v>125106932</v>
      </c>
      <c r="K88" s="35">
        <v>1803.6666666666667</v>
      </c>
    </row>
    <row r="89" spans="1:11" x14ac:dyDescent="0.2">
      <c r="A89" t="s">
        <v>18</v>
      </c>
      <c r="B89" s="35">
        <v>347</v>
      </c>
      <c r="C89" s="35">
        <v>10545</v>
      </c>
      <c r="D89" s="35">
        <v>140037270</v>
      </c>
      <c r="E89" s="35">
        <v>4508</v>
      </c>
      <c r="F89" s="35"/>
      <c r="G89" s="35" t="s">
        <v>18</v>
      </c>
      <c r="H89" s="35">
        <v>743</v>
      </c>
      <c r="I89" s="35">
        <v>21870</v>
      </c>
      <c r="J89" s="35">
        <v>127806841</v>
      </c>
      <c r="K89" s="35">
        <v>1976.6666666666667</v>
      </c>
    </row>
    <row r="90" spans="1:11" x14ac:dyDescent="0.2">
      <c r="A90" t="s">
        <v>19</v>
      </c>
      <c r="B90" s="35">
        <v>82</v>
      </c>
      <c r="C90" s="35">
        <v>5438</v>
      </c>
      <c r="D90" s="35">
        <v>66639728</v>
      </c>
      <c r="E90" s="35">
        <v>4116.666666666667</v>
      </c>
      <c r="F90" s="35"/>
      <c r="G90" s="35" t="s">
        <v>19</v>
      </c>
      <c r="H90" s="35">
        <v>301</v>
      </c>
      <c r="I90" s="35">
        <v>20789</v>
      </c>
      <c r="J90" s="35">
        <v>139678621</v>
      </c>
      <c r="K90" s="35">
        <v>2241.3333333333335</v>
      </c>
    </row>
    <row r="91" spans="1:11" x14ac:dyDescent="0.2">
      <c r="A91" t="s">
        <v>20</v>
      </c>
      <c r="B91" s="35">
        <v>43</v>
      </c>
      <c r="C91" s="35">
        <v>6080</v>
      </c>
      <c r="D91" s="35">
        <v>73020680</v>
      </c>
      <c r="E91" s="35">
        <v>4054.3333333333335</v>
      </c>
      <c r="F91" s="35"/>
      <c r="G91" s="35" t="s">
        <v>20</v>
      </c>
      <c r="H91" s="35">
        <v>207</v>
      </c>
      <c r="I91" s="35">
        <v>28635</v>
      </c>
      <c r="J91" s="35">
        <v>192831701</v>
      </c>
      <c r="K91" s="35">
        <v>2253.6666666666665</v>
      </c>
    </row>
    <row r="92" spans="1:11" x14ac:dyDescent="0.2">
      <c r="A92" s="18" t="s">
        <v>22</v>
      </c>
      <c r="B92" s="35">
        <v>12</v>
      </c>
      <c r="C92" s="35">
        <v>4774</v>
      </c>
      <c r="D92" s="35">
        <v>69680834</v>
      </c>
      <c r="E92" s="39">
        <v>4740.1927891156465</v>
      </c>
      <c r="F92" s="35"/>
      <c r="G92" s="35" t="s">
        <v>21</v>
      </c>
      <c r="H92" s="35">
        <v>45</v>
      </c>
      <c r="I92" s="35">
        <v>15116</v>
      </c>
      <c r="J92" s="35">
        <v>100382726</v>
      </c>
      <c r="K92" s="35">
        <v>2205.6666666666665</v>
      </c>
    </row>
    <row r="93" spans="1:11" x14ac:dyDescent="0.2">
      <c r="A93" s="18"/>
      <c r="B93" s="35"/>
      <c r="C93" s="35"/>
      <c r="D93" s="35"/>
      <c r="E93" s="35"/>
      <c r="F93" s="35"/>
      <c r="G93" s="35" t="s">
        <v>30</v>
      </c>
      <c r="H93" s="35">
        <v>3</v>
      </c>
      <c r="I93" s="35">
        <v>3179</v>
      </c>
      <c r="J93" s="35">
        <v>49767314</v>
      </c>
      <c r="K93" s="35">
        <v>3385.5315646258505</v>
      </c>
    </row>
    <row r="94" spans="1:11" x14ac:dyDescent="0.2">
      <c r="A94" s="16"/>
      <c r="B94" s="16"/>
    </row>
    <row r="95" spans="1:11" x14ac:dyDescent="0.2">
      <c r="A95" s="85" t="s">
        <v>54</v>
      </c>
      <c r="B95" s="85"/>
      <c r="C95" s="85"/>
      <c r="D95" s="85"/>
      <c r="E95" s="85"/>
      <c r="F95" s="85"/>
      <c r="G95" s="85"/>
      <c r="H95" s="85"/>
      <c r="I95" s="85"/>
    </row>
    <row r="96" spans="1:11" x14ac:dyDescent="0.2">
      <c r="A96" s="19"/>
      <c r="B96" s="19"/>
      <c r="C96" s="19"/>
      <c r="D96" s="19"/>
      <c r="E96" s="19"/>
      <c r="F96" s="19"/>
      <c r="G96" s="19"/>
      <c r="H96" s="19"/>
      <c r="I96" s="19"/>
    </row>
    <row r="98" spans="1:11" x14ac:dyDescent="0.2">
      <c r="D98" s="86"/>
      <c r="E98" s="86"/>
      <c r="F98" s="86"/>
      <c r="G98" s="86"/>
      <c r="H98" s="86"/>
    </row>
    <row r="102" spans="1:11" x14ac:dyDescent="0.2">
      <c r="A102" s="10" t="s">
        <v>57</v>
      </c>
      <c r="G102" s="10" t="s">
        <v>56</v>
      </c>
      <c r="H102" s="10"/>
    </row>
    <row r="104" spans="1:11" x14ac:dyDescent="0.2">
      <c r="A104" s="11"/>
      <c r="B104" s="11"/>
      <c r="C104" s="11"/>
      <c r="D104" s="11" t="s">
        <v>2</v>
      </c>
      <c r="E104" s="11" t="s">
        <v>3</v>
      </c>
      <c r="F104" s="11"/>
      <c r="G104" s="11"/>
      <c r="H104" s="11"/>
      <c r="I104" s="11"/>
      <c r="J104" s="11" t="s">
        <v>2</v>
      </c>
      <c r="K104" s="11" t="s">
        <v>3</v>
      </c>
    </row>
    <row r="105" spans="1:11" x14ac:dyDescent="0.2">
      <c r="A105" s="17" t="s">
        <v>4</v>
      </c>
      <c r="B105" s="17" t="s">
        <v>5</v>
      </c>
      <c r="C105" s="17" t="s">
        <v>6</v>
      </c>
      <c r="D105" s="17" t="s">
        <v>7</v>
      </c>
      <c r="E105" s="17" t="s">
        <v>8</v>
      </c>
      <c r="F105" s="17"/>
      <c r="G105" s="17" t="s">
        <v>4</v>
      </c>
      <c r="H105" s="17" t="s">
        <v>5</v>
      </c>
      <c r="I105" s="17" t="s">
        <v>6</v>
      </c>
      <c r="J105" s="17" t="s">
        <v>7</v>
      </c>
      <c r="K105" s="17" t="s">
        <v>8</v>
      </c>
    </row>
    <row r="106" spans="1:11" s="18" customFormat="1" ht="13.5" thickBot="1" x14ac:dyDescent="0.25">
      <c r="A106" s="12" t="s">
        <v>9</v>
      </c>
      <c r="B106" s="12" t="s">
        <v>10</v>
      </c>
      <c r="C106" s="12" t="s">
        <v>11</v>
      </c>
      <c r="D106" s="12" t="s">
        <v>12</v>
      </c>
      <c r="E106" s="12" t="s">
        <v>13</v>
      </c>
      <c r="F106" s="12"/>
      <c r="G106" s="12" t="s">
        <v>9</v>
      </c>
      <c r="H106" s="12" t="s">
        <v>10</v>
      </c>
      <c r="I106" s="12" t="s">
        <v>11</v>
      </c>
      <c r="J106" s="12" t="s">
        <v>12</v>
      </c>
      <c r="K106" s="12" t="s">
        <v>13</v>
      </c>
    </row>
    <row r="107" spans="1:11" ht="13.5" thickTop="1" x14ac:dyDescent="0.2"/>
    <row r="109" spans="1:11" x14ac:dyDescent="0.2">
      <c r="A109" t="s">
        <v>27</v>
      </c>
      <c r="B109" s="40">
        <v>2232</v>
      </c>
      <c r="C109" s="40">
        <v>43870</v>
      </c>
      <c r="D109" s="43">
        <v>459156126</v>
      </c>
      <c r="E109" s="41">
        <v>3484.6666666666665</v>
      </c>
      <c r="F109" s="40"/>
      <c r="G109" s="40" t="s">
        <v>27</v>
      </c>
      <c r="H109" s="40">
        <v>1666</v>
      </c>
      <c r="I109" s="40">
        <v>29213</v>
      </c>
      <c r="J109" s="43">
        <v>424977581</v>
      </c>
      <c r="K109" s="43">
        <v>4869.666666666667</v>
      </c>
    </row>
    <row r="110" spans="1:11" x14ac:dyDescent="0.2">
      <c r="A110" t="s">
        <v>28</v>
      </c>
      <c r="B110" s="40"/>
      <c r="C110" s="40"/>
      <c r="D110" s="40"/>
      <c r="E110" s="40"/>
      <c r="F110" s="40"/>
      <c r="G110" s="40" t="s">
        <v>28</v>
      </c>
      <c r="H110" s="40"/>
      <c r="I110" s="40"/>
      <c r="J110" s="40"/>
      <c r="K110" s="40"/>
    </row>
    <row r="111" spans="1:11" x14ac:dyDescent="0.2">
      <c r="A111" t="s">
        <v>15</v>
      </c>
      <c r="B111" s="40">
        <v>318</v>
      </c>
      <c r="C111" s="40">
        <v>0</v>
      </c>
      <c r="D111" s="40">
        <v>699926</v>
      </c>
      <c r="E111" s="40">
        <v>2833.6666666666665</v>
      </c>
      <c r="F111" s="40"/>
      <c r="G111" s="40" t="s">
        <v>15</v>
      </c>
      <c r="H111" s="40">
        <v>263</v>
      </c>
      <c r="I111" s="40">
        <v>0</v>
      </c>
      <c r="J111" s="40">
        <v>5404943</v>
      </c>
      <c r="K111" s="40">
        <v>7486</v>
      </c>
    </row>
    <row r="112" spans="1:11" x14ac:dyDescent="0.2">
      <c r="A112" t="s">
        <v>16</v>
      </c>
      <c r="B112" s="40">
        <v>1067</v>
      </c>
      <c r="C112" s="40">
        <v>2066</v>
      </c>
      <c r="D112" s="40">
        <v>16120343</v>
      </c>
      <c r="E112" s="40">
        <v>2636</v>
      </c>
      <c r="F112" s="40"/>
      <c r="G112" s="40" t="s">
        <v>16</v>
      </c>
      <c r="H112" s="40">
        <v>769</v>
      </c>
      <c r="I112" s="40">
        <v>1374</v>
      </c>
      <c r="J112" s="40">
        <v>19125573</v>
      </c>
      <c r="K112" s="40">
        <v>4774.333333333333</v>
      </c>
    </row>
    <row r="113" spans="1:11" x14ac:dyDescent="0.2">
      <c r="A113" t="s">
        <v>17</v>
      </c>
      <c r="B113" s="40">
        <v>288</v>
      </c>
      <c r="C113" s="40">
        <v>1908</v>
      </c>
      <c r="D113" s="40">
        <v>16775535</v>
      </c>
      <c r="E113" s="40">
        <v>2961.3333333333335</v>
      </c>
      <c r="F113" s="40"/>
      <c r="G113" s="40" t="s">
        <v>17</v>
      </c>
      <c r="H113" s="40">
        <v>202</v>
      </c>
      <c r="I113" s="40">
        <v>1343</v>
      </c>
      <c r="J113" s="40">
        <v>15213844</v>
      </c>
      <c r="K113" s="40">
        <v>3894</v>
      </c>
    </row>
    <row r="114" spans="1:11" x14ac:dyDescent="0.2">
      <c r="A114" s="4" t="s">
        <v>47</v>
      </c>
      <c r="B114" s="40">
        <v>240</v>
      </c>
      <c r="C114" s="40">
        <v>3279</v>
      </c>
      <c r="D114" s="40">
        <v>30654314</v>
      </c>
      <c r="E114" s="40">
        <v>3124.6666666666665</v>
      </c>
      <c r="F114" s="40"/>
      <c r="G114" s="42" t="s">
        <v>47</v>
      </c>
      <c r="H114" s="40">
        <v>153</v>
      </c>
      <c r="I114" s="40">
        <v>2085</v>
      </c>
      <c r="J114" s="40">
        <v>25699121</v>
      </c>
      <c r="K114" s="40">
        <v>4108.666666666667</v>
      </c>
    </row>
    <row r="115" spans="1:11" x14ac:dyDescent="0.2">
      <c r="A115" t="s">
        <v>18</v>
      </c>
      <c r="B115" s="40">
        <v>173</v>
      </c>
      <c r="C115" s="40">
        <v>5312</v>
      </c>
      <c r="D115" s="40">
        <v>51276107</v>
      </c>
      <c r="E115" s="40">
        <v>3222.6666666666665</v>
      </c>
      <c r="F115" s="40"/>
      <c r="G115" s="40" t="s">
        <v>18</v>
      </c>
      <c r="H115" s="40">
        <v>167</v>
      </c>
      <c r="I115" s="40">
        <v>5040</v>
      </c>
      <c r="J115" s="40">
        <v>68451832</v>
      </c>
      <c r="K115" s="40">
        <v>4617.666666666667</v>
      </c>
    </row>
    <row r="116" spans="1:11" x14ac:dyDescent="0.2">
      <c r="A116" t="s">
        <v>19</v>
      </c>
      <c r="B116" s="40">
        <v>74</v>
      </c>
      <c r="C116" s="40">
        <v>5103</v>
      </c>
      <c r="D116" s="40">
        <v>50404911</v>
      </c>
      <c r="E116" s="40">
        <v>3292.3333333333335</v>
      </c>
      <c r="F116" s="40"/>
      <c r="G116" s="40" t="s">
        <v>19</v>
      </c>
      <c r="H116" s="40">
        <v>57</v>
      </c>
      <c r="I116" s="40">
        <v>4078</v>
      </c>
      <c r="J116" s="40">
        <v>52458180</v>
      </c>
      <c r="K116" s="40">
        <v>4323.666666666667</v>
      </c>
    </row>
    <row r="117" spans="1:11" x14ac:dyDescent="0.2">
      <c r="A117" t="s">
        <v>20</v>
      </c>
      <c r="B117" s="40">
        <v>47</v>
      </c>
      <c r="C117" s="40">
        <v>7050</v>
      </c>
      <c r="D117" s="40">
        <v>66344989</v>
      </c>
      <c r="E117" s="40">
        <v>3134</v>
      </c>
      <c r="F117" s="40"/>
      <c r="G117" s="40" t="s">
        <v>20</v>
      </c>
      <c r="H117" s="40">
        <v>37</v>
      </c>
      <c r="I117" s="40">
        <v>5697</v>
      </c>
      <c r="J117" s="40">
        <v>94705522</v>
      </c>
      <c r="K117" s="40">
        <v>5647.666666666667</v>
      </c>
    </row>
    <row r="118" spans="1:11" x14ac:dyDescent="0.2">
      <c r="A118" t="s">
        <v>21</v>
      </c>
      <c r="B118" s="40">
        <v>12</v>
      </c>
      <c r="C118" s="40">
        <v>3922</v>
      </c>
      <c r="D118" s="40">
        <v>34530830</v>
      </c>
      <c r="E118" s="40">
        <v>2890</v>
      </c>
      <c r="F118" s="40"/>
      <c r="G118" s="40" t="s">
        <v>21</v>
      </c>
      <c r="H118" s="40">
        <v>10</v>
      </c>
      <c r="I118" s="40">
        <v>3376</v>
      </c>
      <c r="J118" s="40">
        <v>32094520</v>
      </c>
      <c r="K118" s="40">
        <v>3208.6666666666665</v>
      </c>
    </row>
    <row r="119" spans="1:11" x14ac:dyDescent="0.2">
      <c r="A119" t="s">
        <v>23</v>
      </c>
      <c r="B119" s="40">
        <v>8</v>
      </c>
      <c r="C119" s="40">
        <v>5218</v>
      </c>
      <c r="D119" s="40">
        <v>63735286</v>
      </c>
      <c r="E119" s="40">
        <v>4099.666666666667</v>
      </c>
      <c r="F119" s="40"/>
      <c r="G119" s="40" t="s">
        <v>30</v>
      </c>
      <c r="H119" s="40">
        <v>8</v>
      </c>
      <c r="I119" s="40">
        <v>6220</v>
      </c>
      <c r="J119" s="40">
        <v>111824046</v>
      </c>
      <c r="K119" s="44">
        <v>7087.3397135251616</v>
      </c>
    </row>
    <row r="120" spans="1:11" x14ac:dyDescent="0.2">
      <c r="A120" t="s">
        <v>24</v>
      </c>
      <c r="B120" s="40">
        <v>5</v>
      </c>
      <c r="C120" s="40">
        <v>10012</v>
      </c>
      <c r="D120" s="40">
        <v>128613885</v>
      </c>
      <c r="E120" s="40">
        <v>4281.666666666667</v>
      </c>
      <c r="F120" s="40"/>
      <c r="G120" s="40"/>
      <c r="H120" s="40"/>
      <c r="I120" s="40"/>
      <c r="J120" s="40"/>
      <c r="K120" s="40"/>
    </row>
    <row r="123" spans="1:11" x14ac:dyDescent="0.2">
      <c r="B123" s="10"/>
    </row>
    <row r="124" spans="1:11" x14ac:dyDescent="0.2">
      <c r="B124" s="10" t="s">
        <v>59</v>
      </c>
      <c r="H124" s="10" t="s">
        <v>33</v>
      </c>
    </row>
    <row r="126" spans="1:11" x14ac:dyDescent="0.2">
      <c r="A126" s="11"/>
      <c r="B126" s="11"/>
      <c r="C126" s="11"/>
      <c r="D126" s="11" t="s">
        <v>2</v>
      </c>
      <c r="E126" s="11" t="s">
        <v>3</v>
      </c>
      <c r="F126" s="11"/>
      <c r="G126" s="11"/>
      <c r="H126" s="11"/>
      <c r="I126" s="11"/>
      <c r="J126" s="11" t="s">
        <v>2</v>
      </c>
      <c r="K126" s="11" t="s">
        <v>3</v>
      </c>
    </row>
    <row r="127" spans="1:11" x14ac:dyDescent="0.2">
      <c r="A127" s="11" t="s">
        <v>4</v>
      </c>
      <c r="B127" s="11" t="s">
        <v>5</v>
      </c>
      <c r="C127" s="11" t="s">
        <v>6</v>
      </c>
      <c r="D127" s="11" t="s">
        <v>7</v>
      </c>
      <c r="E127" s="11" t="s">
        <v>8</v>
      </c>
      <c r="F127" s="11"/>
      <c r="G127" s="11" t="s">
        <v>4</v>
      </c>
      <c r="H127" s="11" t="s">
        <v>5</v>
      </c>
      <c r="I127" s="11" t="s">
        <v>6</v>
      </c>
      <c r="J127" s="11" t="s">
        <v>7</v>
      </c>
      <c r="K127" s="11" t="s">
        <v>8</v>
      </c>
    </row>
    <row r="128" spans="1:11" s="18" customFormat="1" ht="13.5" thickBot="1" x14ac:dyDescent="0.25">
      <c r="A128" s="12" t="s">
        <v>9</v>
      </c>
      <c r="B128" s="12" t="s">
        <v>10</v>
      </c>
      <c r="C128" s="12" t="s">
        <v>11</v>
      </c>
      <c r="D128" s="12" t="s">
        <v>12</v>
      </c>
      <c r="E128" s="12" t="s">
        <v>13</v>
      </c>
      <c r="F128" s="12"/>
      <c r="G128" s="12" t="s">
        <v>9</v>
      </c>
      <c r="H128" s="12" t="s">
        <v>10</v>
      </c>
      <c r="I128" s="12" t="s">
        <v>11</v>
      </c>
      <c r="J128" s="12" t="s">
        <v>12</v>
      </c>
      <c r="K128" s="12" t="s">
        <v>13</v>
      </c>
    </row>
    <row r="129" spans="1:11" ht="13.5" thickTop="1" x14ac:dyDescent="0.2"/>
    <row r="131" spans="1:11" x14ac:dyDescent="0.2">
      <c r="A131" t="s">
        <v>27</v>
      </c>
      <c r="B131" s="45">
        <v>5136</v>
      </c>
      <c r="C131" s="45">
        <v>51172</v>
      </c>
      <c r="D131" s="47">
        <v>755107723</v>
      </c>
      <c r="E131" s="47">
        <v>4921</v>
      </c>
      <c r="F131" s="45"/>
      <c r="G131" s="45" t="s">
        <v>27</v>
      </c>
      <c r="H131" s="45">
        <v>4263</v>
      </c>
      <c r="I131" s="45">
        <v>16469</v>
      </c>
      <c r="J131" s="47">
        <v>149029174</v>
      </c>
      <c r="K131" s="47">
        <v>3030</v>
      </c>
    </row>
    <row r="132" spans="1:11" x14ac:dyDescent="0.2">
      <c r="A132" t="s">
        <v>28</v>
      </c>
      <c r="B132" s="45"/>
      <c r="C132" s="45"/>
      <c r="D132" s="45"/>
      <c r="E132" s="45"/>
      <c r="F132" s="45"/>
      <c r="G132" s="45" t="s">
        <v>28</v>
      </c>
      <c r="H132" s="45"/>
      <c r="I132" s="45"/>
      <c r="J132" s="45"/>
      <c r="K132" s="45"/>
    </row>
    <row r="133" spans="1:11" x14ac:dyDescent="0.2">
      <c r="A133" t="s">
        <v>15</v>
      </c>
      <c r="B133" s="45">
        <v>633</v>
      </c>
      <c r="C133" s="45">
        <v>0</v>
      </c>
      <c r="D133" s="45">
        <v>5772345</v>
      </c>
      <c r="E133" s="45">
        <v>12827.333333333334</v>
      </c>
      <c r="F133" s="45"/>
      <c r="G133" s="45" t="s">
        <v>15</v>
      </c>
      <c r="H133" s="45">
        <v>984</v>
      </c>
      <c r="I133" s="45">
        <v>0</v>
      </c>
      <c r="J133" s="45">
        <v>1738689</v>
      </c>
      <c r="K133" s="45">
        <v>4139.666666666667</v>
      </c>
    </row>
    <row r="134" spans="1:11" x14ac:dyDescent="0.2">
      <c r="A134" t="s">
        <v>16</v>
      </c>
      <c r="B134" s="45">
        <v>2681</v>
      </c>
      <c r="C134" s="45">
        <v>5208</v>
      </c>
      <c r="D134" s="45">
        <v>59821437</v>
      </c>
      <c r="E134" s="45">
        <v>3822.3333333333335</v>
      </c>
      <c r="F134" s="45"/>
      <c r="G134" s="45" t="s">
        <v>16</v>
      </c>
      <c r="H134" s="45">
        <v>2467</v>
      </c>
      <c r="I134" s="45">
        <v>4289</v>
      </c>
      <c r="J134" s="45">
        <v>30941353</v>
      </c>
      <c r="K134" s="45">
        <v>2434.6666666666665</v>
      </c>
    </row>
    <row r="135" spans="1:11" x14ac:dyDescent="0.2">
      <c r="A135" t="s">
        <v>17</v>
      </c>
      <c r="B135" s="45">
        <v>960</v>
      </c>
      <c r="C135" s="45">
        <v>6305</v>
      </c>
      <c r="D135" s="45">
        <v>65222414</v>
      </c>
      <c r="E135" s="45">
        <v>3471.3333333333335</v>
      </c>
      <c r="F135" s="45"/>
      <c r="G135" s="45" t="s">
        <v>17</v>
      </c>
      <c r="H135" s="45">
        <v>493</v>
      </c>
      <c r="I135" s="45">
        <v>3211</v>
      </c>
      <c r="J135" s="45">
        <v>32263551</v>
      </c>
      <c r="K135" s="45">
        <v>3387.6666666666665</v>
      </c>
    </row>
    <row r="136" spans="1:11" x14ac:dyDescent="0.2">
      <c r="A136" s="4" t="s">
        <v>47</v>
      </c>
      <c r="B136" s="45">
        <v>514</v>
      </c>
      <c r="C136" s="45">
        <v>6829</v>
      </c>
      <c r="D136" s="45">
        <v>82810793</v>
      </c>
      <c r="E136" s="45">
        <v>4049.6666666666665</v>
      </c>
      <c r="F136" s="45"/>
      <c r="G136" s="46" t="s">
        <v>47</v>
      </c>
      <c r="H136" s="45">
        <v>196</v>
      </c>
      <c r="I136" s="45">
        <v>2575</v>
      </c>
      <c r="J136" s="45">
        <v>24068539</v>
      </c>
      <c r="K136" s="45">
        <v>3159.3333333333335</v>
      </c>
    </row>
    <row r="137" spans="1:11" x14ac:dyDescent="0.2">
      <c r="A137" t="s">
        <v>18</v>
      </c>
      <c r="B137" s="45">
        <v>216</v>
      </c>
      <c r="C137" s="45">
        <v>6375</v>
      </c>
      <c r="D137" s="45">
        <v>109473251</v>
      </c>
      <c r="E137" s="45">
        <v>5714.333333333333</v>
      </c>
      <c r="F137" s="45"/>
      <c r="G137" s="45" t="s">
        <v>18</v>
      </c>
      <c r="H137" s="45">
        <v>81</v>
      </c>
      <c r="I137" s="45">
        <v>2519</v>
      </c>
      <c r="J137" s="45">
        <v>23563674</v>
      </c>
      <c r="K137" s="45">
        <v>3127.6666666666665</v>
      </c>
    </row>
    <row r="138" spans="1:11" x14ac:dyDescent="0.2">
      <c r="A138" t="s">
        <v>19</v>
      </c>
      <c r="B138" s="45">
        <v>70</v>
      </c>
      <c r="C138" s="45">
        <v>4817</v>
      </c>
      <c r="D138" s="45">
        <v>98073107</v>
      </c>
      <c r="E138" s="45">
        <v>6775.333333333333</v>
      </c>
      <c r="F138" s="45"/>
      <c r="G138" s="45" t="s">
        <v>19</v>
      </c>
      <c r="H138" s="45">
        <v>32</v>
      </c>
      <c r="I138" s="45">
        <v>2135</v>
      </c>
      <c r="J138" s="45">
        <v>20700342</v>
      </c>
      <c r="K138" s="45">
        <v>3323.6666666666665</v>
      </c>
    </row>
    <row r="139" spans="1:11" x14ac:dyDescent="0.2">
      <c r="A139" t="s">
        <v>20</v>
      </c>
      <c r="B139" s="45">
        <v>40</v>
      </c>
      <c r="C139" s="45">
        <v>5883</v>
      </c>
      <c r="D139" s="45">
        <v>85474041</v>
      </c>
      <c r="E139" s="45">
        <v>4852.333333333333</v>
      </c>
      <c r="F139" s="45"/>
      <c r="G139" s="45" t="s">
        <v>34</v>
      </c>
      <c r="H139" s="45">
        <v>10</v>
      </c>
      <c r="I139" s="45">
        <v>1740</v>
      </c>
      <c r="J139" s="45">
        <v>15753026</v>
      </c>
      <c r="K139" s="48">
        <v>3270.9771594684385</v>
      </c>
    </row>
    <row r="140" spans="1:11" x14ac:dyDescent="0.2">
      <c r="A140" t="s">
        <v>21</v>
      </c>
      <c r="B140" s="45">
        <v>9</v>
      </c>
      <c r="C140" s="45">
        <v>3099</v>
      </c>
      <c r="D140" s="45">
        <v>52766238</v>
      </c>
      <c r="E140" s="45">
        <v>5635.666666666667</v>
      </c>
      <c r="F140" s="45"/>
      <c r="G140" s="45"/>
      <c r="H140" s="45"/>
      <c r="I140" s="45"/>
      <c r="J140" s="45"/>
      <c r="K140" s="45"/>
    </row>
    <row r="141" spans="1:11" x14ac:dyDescent="0.2">
      <c r="A141" t="s">
        <v>23</v>
      </c>
      <c r="B141" s="45">
        <v>10</v>
      </c>
      <c r="C141" s="45">
        <v>7476</v>
      </c>
      <c r="D141" s="45">
        <v>141043836</v>
      </c>
      <c r="E141" s="45">
        <v>6342</v>
      </c>
      <c r="F141" s="45"/>
      <c r="G141" s="45"/>
      <c r="H141" s="45"/>
      <c r="I141" s="45"/>
      <c r="J141" s="45"/>
      <c r="K141" s="45"/>
    </row>
    <row r="142" spans="1:11" x14ac:dyDescent="0.2">
      <c r="A142" t="s">
        <v>24</v>
      </c>
      <c r="B142" s="45">
        <v>3</v>
      </c>
      <c r="C142" s="45">
        <v>5180</v>
      </c>
      <c r="D142" s="45">
        <v>54650261</v>
      </c>
      <c r="E142" s="45">
        <v>3582</v>
      </c>
      <c r="F142" s="45"/>
      <c r="G142" s="45"/>
      <c r="H142" s="45"/>
      <c r="I142" s="45"/>
      <c r="J142" s="45"/>
      <c r="K142" s="45"/>
    </row>
    <row r="143" spans="1:11" x14ac:dyDescent="0.2">
      <c r="A143" s="16"/>
      <c r="B143" s="16"/>
    </row>
    <row r="144" spans="1:11" x14ac:dyDescent="0.2">
      <c r="A144" s="85" t="s">
        <v>54</v>
      </c>
      <c r="B144" s="85"/>
      <c r="C144" s="85"/>
      <c r="D144" s="85"/>
      <c r="E144" s="85"/>
      <c r="F144" s="85"/>
      <c r="G144" s="85"/>
      <c r="H144" s="85"/>
      <c r="I144" s="85"/>
    </row>
    <row r="145" spans="1:11" x14ac:dyDescent="0.2">
      <c r="A145" s="19"/>
      <c r="B145" s="19"/>
      <c r="C145" s="19"/>
      <c r="D145" s="19"/>
      <c r="E145" s="19"/>
      <c r="F145" s="19"/>
      <c r="G145" s="19"/>
      <c r="H145" s="19"/>
      <c r="I145" s="19"/>
    </row>
    <row r="148" spans="1:11" x14ac:dyDescent="0.2">
      <c r="D148" s="86"/>
      <c r="E148" s="86"/>
      <c r="F148" s="86"/>
      <c r="G148" s="86"/>
      <c r="H148" s="86"/>
    </row>
    <row r="151" spans="1:11" x14ac:dyDescent="0.2">
      <c r="B151" s="10" t="s">
        <v>35</v>
      </c>
      <c r="H151" s="10" t="s">
        <v>36</v>
      </c>
    </row>
    <row r="153" spans="1:11" x14ac:dyDescent="0.2">
      <c r="A153" s="11"/>
      <c r="B153" s="11"/>
      <c r="C153" s="11"/>
      <c r="D153" s="11" t="s">
        <v>2</v>
      </c>
      <c r="E153" s="11" t="s">
        <v>3</v>
      </c>
      <c r="F153" s="11"/>
      <c r="G153" s="11"/>
      <c r="H153" s="11"/>
      <c r="I153" s="11"/>
      <c r="J153" s="11" t="s">
        <v>2</v>
      </c>
      <c r="K153" s="11" t="s">
        <v>3</v>
      </c>
    </row>
    <row r="154" spans="1:11" x14ac:dyDescent="0.2">
      <c r="A154" s="17" t="s">
        <v>4</v>
      </c>
      <c r="B154" s="17" t="s">
        <v>5</v>
      </c>
      <c r="C154" s="17" t="s">
        <v>6</v>
      </c>
      <c r="D154" s="17" t="s">
        <v>7</v>
      </c>
      <c r="E154" s="17" t="s">
        <v>8</v>
      </c>
      <c r="F154" s="17"/>
      <c r="G154" s="17" t="s">
        <v>4</v>
      </c>
      <c r="H154" s="17" t="s">
        <v>5</v>
      </c>
      <c r="I154" s="17" t="s">
        <v>6</v>
      </c>
      <c r="J154" s="17" t="s">
        <v>7</v>
      </c>
      <c r="K154" s="17" t="s">
        <v>8</v>
      </c>
    </row>
    <row r="155" spans="1:11" s="18" customFormat="1" ht="13.5" thickBot="1" x14ac:dyDescent="0.25">
      <c r="A155" s="12" t="s">
        <v>9</v>
      </c>
      <c r="B155" s="12" t="s">
        <v>10</v>
      </c>
      <c r="C155" s="12" t="s">
        <v>11</v>
      </c>
      <c r="D155" s="12" t="s">
        <v>12</v>
      </c>
      <c r="E155" s="12" t="s">
        <v>13</v>
      </c>
      <c r="F155" s="12"/>
      <c r="G155" s="12" t="s">
        <v>9</v>
      </c>
      <c r="H155" s="12" t="s">
        <v>10</v>
      </c>
      <c r="I155" s="12" t="s">
        <v>11</v>
      </c>
      <c r="J155" s="12" t="s">
        <v>12</v>
      </c>
      <c r="K155" s="12" t="s">
        <v>13</v>
      </c>
    </row>
    <row r="156" spans="1:11" ht="13.5" thickTop="1" x14ac:dyDescent="0.2"/>
    <row r="158" spans="1:11" x14ac:dyDescent="0.2">
      <c r="A158" t="s">
        <v>27</v>
      </c>
      <c r="B158" s="49">
        <v>10786</v>
      </c>
      <c r="C158" s="49">
        <v>67365</v>
      </c>
      <c r="D158" s="49">
        <v>963528151</v>
      </c>
      <c r="E158" s="51">
        <v>4818</v>
      </c>
      <c r="F158" s="49"/>
      <c r="G158" s="49" t="s">
        <v>27</v>
      </c>
      <c r="H158" s="49">
        <v>512</v>
      </c>
      <c r="I158" s="49">
        <v>18574</v>
      </c>
      <c r="J158" s="51">
        <v>360048272</v>
      </c>
      <c r="K158" s="51">
        <v>6514.666666666667</v>
      </c>
    </row>
    <row r="159" spans="1:11" x14ac:dyDescent="0.2">
      <c r="A159" t="s">
        <v>28</v>
      </c>
      <c r="B159" s="49"/>
      <c r="C159" s="49"/>
      <c r="D159" s="49"/>
      <c r="E159" s="49"/>
      <c r="F159" s="49"/>
      <c r="G159" s="49" t="s">
        <v>28</v>
      </c>
      <c r="H159" s="49"/>
      <c r="I159" s="49"/>
      <c r="J159" s="49"/>
      <c r="K159" s="49"/>
    </row>
    <row r="160" spans="1:11" x14ac:dyDescent="0.2">
      <c r="A160" t="s">
        <v>15</v>
      </c>
      <c r="B160" s="49">
        <v>2074</v>
      </c>
      <c r="C160" s="49">
        <v>0</v>
      </c>
      <c r="D160" s="49">
        <v>5318272</v>
      </c>
      <c r="E160" s="49">
        <v>4951.666666666667</v>
      </c>
      <c r="F160" s="49"/>
      <c r="G160" s="49" t="s">
        <v>15</v>
      </c>
      <c r="H160" s="49">
        <v>46</v>
      </c>
      <c r="I160" s="49">
        <v>0</v>
      </c>
      <c r="J160" s="49">
        <v>53241</v>
      </c>
      <c r="K160" s="49">
        <v>2802</v>
      </c>
    </row>
    <row r="161" spans="1:11" x14ac:dyDescent="0.2">
      <c r="A161" t="s">
        <v>16</v>
      </c>
      <c r="B161" s="49">
        <v>6182</v>
      </c>
      <c r="C161" s="49">
        <v>10348</v>
      </c>
      <c r="D161" s="49">
        <v>129250980</v>
      </c>
      <c r="E161" s="49">
        <v>4239.666666666667</v>
      </c>
      <c r="F161" s="49"/>
      <c r="G161" s="49" t="s">
        <v>16</v>
      </c>
      <c r="H161" s="49">
        <v>194</v>
      </c>
      <c r="I161" s="49">
        <v>351</v>
      </c>
      <c r="J161" s="49">
        <v>7187903</v>
      </c>
      <c r="K161" s="49">
        <v>7012.666666666667</v>
      </c>
    </row>
    <row r="162" spans="1:11" x14ac:dyDescent="0.2">
      <c r="A162" t="s">
        <v>17</v>
      </c>
      <c r="B162" s="49">
        <v>1142</v>
      </c>
      <c r="C162" s="49">
        <v>7497</v>
      </c>
      <c r="D162" s="49">
        <v>83762357</v>
      </c>
      <c r="E162" s="49">
        <v>3812.3333333333335</v>
      </c>
      <c r="F162" s="49"/>
      <c r="G162" s="49" t="s">
        <v>17</v>
      </c>
      <c r="H162" s="49">
        <v>61</v>
      </c>
      <c r="I162" s="49">
        <v>407</v>
      </c>
      <c r="J162" s="49">
        <v>5871613</v>
      </c>
      <c r="K162" s="49">
        <v>4828.666666666667</v>
      </c>
    </row>
    <row r="163" spans="1:11" x14ac:dyDescent="0.2">
      <c r="A163" s="4" t="s">
        <v>47</v>
      </c>
      <c r="B163" s="49">
        <v>715</v>
      </c>
      <c r="C163" s="49">
        <v>9619</v>
      </c>
      <c r="D163" s="49">
        <v>122516362</v>
      </c>
      <c r="E163" s="49">
        <v>4289.333333333333</v>
      </c>
      <c r="F163" s="49"/>
      <c r="G163" s="50" t="s">
        <v>47</v>
      </c>
      <c r="H163" s="49">
        <v>64</v>
      </c>
      <c r="I163" s="49">
        <v>920</v>
      </c>
      <c r="J163" s="49">
        <v>15050880</v>
      </c>
      <c r="K163" s="49">
        <v>5437.333333333333</v>
      </c>
    </row>
    <row r="164" spans="1:11" x14ac:dyDescent="0.2">
      <c r="A164" t="s">
        <v>18</v>
      </c>
      <c r="B164" s="49">
        <v>430</v>
      </c>
      <c r="C164" s="49">
        <v>12851</v>
      </c>
      <c r="D164" s="49">
        <v>178914341</v>
      </c>
      <c r="E164" s="49">
        <v>4688.666666666667</v>
      </c>
      <c r="F164" s="49"/>
      <c r="G164" s="49" t="s">
        <v>18</v>
      </c>
      <c r="H164" s="49">
        <v>74</v>
      </c>
      <c r="I164" s="49">
        <v>2395</v>
      </c>
      <c r="J164" s="49">
        <v>55455975</v>
      </c>
      <c r="K164" s="49">
        <v>7777.666666666667</v>
      </c>
    </row>
    <row r="165" spans="1:11" x14ac:dyDescent="0.2">
      <c r="A165" t="s">
        <v>19</v>
      </c>
      <c r="B165" s="49">
        <v>151</v>
      </c>
      <c r="C165" s="49">
        <v>10284</v>
      </c>
      <c r="D165" s="49">
        <v>159431424</v>
      </c>
      <c r="E165" s="49">
        <v>5244.333333333333</v>
      </c>
      <c r="F165" s="49"/>
      <c r="G165" s="49" t="s">
        <v>19</v>
      </c>
      <c r="H165" s="49">
        <v>33</v>
      </c>
      <c r="I165" s="49">
        <v>2246</v>
      </c>
      <c r="J165" s="49">
        <v>53920912</v>
      </c>
      <c r="K165" s="49">
        <v>7835</v>
      </c>
    </row>
    <row r="166" spans="1:11" x14ac:dyDescent="0.2">
      <c r="A166" t="s">
        <v>20</v>
      </c>
      <c r="B166" s="49">
        <v>75</v>
      </c>
      <c r="C166" s="49">
        <v>10881</v>
      </c>
      <c r="D166" s="49">
        <v>201563883</v>
      </c>
      <c r="E166" s="49">
        <v>6201.333333333333</v>
      </c>
      <c r="F166" s="49"/>
      <c r="G166" s="49" t="s">
        <v>20</v>
      </c>
      <c r="H166" s="49">
        <v>25</v>
      </c>
      <c r="I166" s="49">
        <v>4019</v>
      </c>
      <c r="J166" s="49">
        <v>85966341</v>
      </c>
      <c r="K166" s="49">
        <v>7372</v>
      </c>
    </row>
    <row r="167" spans="1:11" x14ac:dyDescent="0.2">
      <c r="A167" t="s">
        <v>22</v>
      </c>
      <c r="B167" s="49">
        <v>17</v>
      </c>
      <c r="C167" s="49">
        <v>5885</v>
      </c>
      <c r="D167" s="49">
        <v>82770532</v>
      </c>
      <c r="E167" s="52">
        <v>6629.0671151689894</v>
      </c>
      <c r="F167" s="49"/>
      <c r="G167" s="49" t="s">
        <v>21</v>
      </c>
      <c r="H167" s="49">
        <v>10</v>
      </c>
      <c r="I167" s="49">
        <v>3616</v>
      </c>
      <c r="J167" s="49">
        <v>71173154</v>
      </c>
      <c r="K167" s="49">
        <v>6623.333333333333</v>
      </c>
    </row>
    <row r="168" spans="1:11" x14ac:dyDescent="0.2">
      <c r="A168" t="s">
        <v>28</v>
      </c>
      <c r="B168" s="49" t="s">
        <v>28</v>
      </c>
      <c r="C168" s="49"/>
      <c r="D168" s="49" t="s">
        <v>28</v>
      </c>
      <c r="E168" s="49" t="s">
        <v>28</v>
      </c>
      <c r="F168" s="49"/>
      <c r="G168" s="49" t="s">
        <v>30</v>
      </c>
      <c r="H168" s="49">
        <v>5</v>
      </c>
      <c r="I168" s="49">
        <v>4620</v>
      </c>
      <c r="J168" s="49">
        <v>65368253</v>
      </c>
      <c r="K168" s="52">
        <v>4815.6956681891852</v>
      </c>
    </row>
    <row r="169" spans="1:11" x14ac:dyDescent="0.2">
      <c r="K169" s="8"/>
    </row>
    <row r="172" spans="1:11" x14ac:dyDescent="0.2">
      <c r="A172" s="10" t="s">
        <v>37</v>
      </c>
      <c r="H172" s="10" t="s">
        <v>52</v>
      </c>
    </row>
    <row r="174" spans="1:11" x14ac:dyDescent="0.2">
      <c r="A174" s="17"/>
      <c r="B174" s="17"/>
      <c r="C174" s="17"/>
      <c r="D174" s="17" t="s">
        <v>2</v>
      </c>
      <c r="E174" s="17" t="s">
        <v>3</v>
      </c>
      <c r="F174" s="17"/>
      <c r="G174" s="17"/>
      <c r="H174" s="17"/>
      <c r="I174" s="17"/>
      <c r="J174" s="17" t="s">
        <v>2</v>
      </c>
      <c r="K174" s="17" t="s">
        <v>3</v>
      </c>
    </row>
    <row r="175" spans="1:11" x14ac:dyDescent="0.2">
      <c r="A175" s="17" t="s">
        <v>4</v>
      </c>
      <c r="B175" s="17" t="s">
        <v>5</v>
      </c>
      <c r="C175" s="17" t="s">
        <v>6</v>
      </c>
      <c r="D175" s="17" t="s">
        <v>7</v>
      </c>
      <c r="E175" s="17" t="s">
        <v>8</v>
      </c>
      <c r="F175" s="17"/>
      <c r="G175" s="17" t="s">
        <v>4</v>
      </c>
      <c r="H175" s="17" t="s">
        <v>5</v>
      </c>
      <c r="I175" s="17" t="s">
        <v>6</v>
      </c>
      <c r="J175" s="17" t="s">
        <v>7</v>
      </c>
      <c r="K175" s="17" t="s">
        <v>8</v>
      </c>
    </row>
    <row r="176" spans="1:11" s="18" customFormat="1" ht="13.5" thickBot="1" x14ac:dyDescent="0.25">
      <c r="A176" s="12" t="s">
        <v>9</v>
      </c>
      <c r="B176" s="12" t="s">
        <v>10</v>
      </c>
      <c r="C176" s="12" t="s">
        <v>11</v>
      </c>
      <c r="D176" s="12" t="s">
        <v>12</v>
      </c>
      <c r="E176" s="12" t="s">
        <v>13</v>
      </c>
      <c r="F176" s="12"/>
      <c r="G176" s="12" t="s">
        <v>9</v>
      </c>
      <c r="H176" s="12" t="s">
        <v>10</v>
      </c>
      <c r="I176" s="12" t="s">
        <v>11</v>
      </c>
      <c r="J176" s="12" t="s">
        <v>12</v>
      </c>
      <c r="K176" s="12" t="s">
        <v>13</v>
      </c>
    </row>
    <row r="177" spans="1:11" ht="13.5" thickTop="1" x14ac:dyDescent="0.2"/>
    <row r="179" spans="1:11" x14ac:dyDescent="0.2">
      <c r="A179" t="s">
        <v>27</v>
      </c>
      <c r="B179" s="53">
        <v>4842</v>
      </c>
      <c r="C179" s="53">
        <v>69026</v>
      </c>
      <c r="D179" s="55">
        <v>474255101</v>
      </c>
      <c r="E179" s="55">
        <v>2316.6666666666665</v>
      </c>
      <c r="F179" s="53"/>
      <c r="G179" s="53" t="s">
        <v>27</v>
      </c>
      <c r="H179" s="53">
        <v>1170</v>
      </c>
      <c r="I179" s="53">
        <v>37081</v>
      </c>
      <c r="J179" s="55">
        <v>240470834</v>
      </c>
      <c r="K179" s="55">
        <v>2171</v>
      </c>
    </row>
    <row r="180" spans="1:11" x14ac:dyDescent="0.2">
      <c r="A180" t="s">
        <v>28</v>
      </c>
      <c r="B180" s="53"/>
      <c r="C180" s="53"/>
      <c r="D180" s="53"/>
      <c r="E180" s="53"/>
      <c r="F180" s="53"/>
      <c r="G180" s="53" t="s">
        <v>28</v>
      </c>
      <c r="H180" s="53"/>
      <c r="I180" s="53"/>
      <c r="J180" s="53"/>
      <c r="K180" s="53"/>
    </row>
    <row r="181" spans="1:11" x14ac:dyDescent="0.2">
      <c r="A181" t="s">
        <v>15</v>
      </c>
      <c r="B181" s="53">
        <v>1103</v>
      </c>
      <c r="C181" s="53">
        <v>0</v>
      </c>
      <c r="D181" s="53">
        <v>3120835</v>
      </c>
      <c r="E181" s="53">
        <v>3068.6666666666665</v>
      </c>
      <c r="F181" s="53"/>
      <c r="G181" s="53" t="s">
        <v>15</v>
      </c>
      <c r="H181" s="53">
        <v>183</v>
      </c>
      <c r="I181" s="53">
        <v>0</v>
      </c>
      <c r="J181" s="53">
        <v>1063093</v>
      </c>
      <c r="K181" s="53">
        <v>2472.3333333333335</v>
      </c>
    </row>
    <row r="182" spans="1:11" x14ac:dyDescent="0.2">
      <c r="A182" t="s">
        <v>16</v>
      </c>
      <c r="B182" s="53">
        <v>2198</v>
      </c>
      <c r="C182" s="53">
        <v>4130</v>
      </c>
      <c r="D182" s="53">
        <v>33991095</v>
      </c>
      <c r="E182" s="53">
        <v>2821.6666666666665</v>
      </c>
      <c r="F182" s="53"/>
      <c r="G182" s="53" t="s">
        <v>16</v>
      </c>
      <c r="H182" s="53">
        <v>444</v>
      </c>
      <c r="I182" s="53">
        <v>817</v>
      </c>
      <c r="J182" s="53">
        <v>5940084</v>
      </c>
      <c r="K182" s="53">
        <v>2437.3333333333335</v>
      </c>
    </row>
    <row r="183" spans="1:11" x14ac:dyDescent="0.2">
      <c r="A183" t="s">
        <v>17</v>
      </c>
      <c r="B183" s="53">
        <v>603</v>
      </c>
      <c r="C183" s="53">
        <v>3941</v>
      </c>
      <c r="D183" s="53">
        <v>29654669</v>
      </c>
      <c r="E183" s="53">
        <v>2578.3333333333335</v>
      </c>
      <c r="F183" s="53"/>
      <c r="G183" s="53" t="s">
        <v>17</v>
      </c>
      <c r="H183" s="53">
        <v>165</v>
      </c>
      <c r="I183" s="53">
        <v>1104</v>
      </c>
      <c r="J183" s="53">
        <v>5088917</v>
      </c>
      <c r="K183" s="53">
        <v>1578.3333333333333</v>
      </c>
    </row>
    <row r="184" spans="1:11" x14ac:dyDescent="0.2">
      <c r="A184" s="4" t="s">
        <v>47</v>
      </c>
      <c r="B184" s="53">
        <v>408</v>
      </c>
      <c r="C184" s="53">
        <v>5422</v>
      </c>
      <c r="D184" s="53">
        <v>38971657</v>
      </c>
      <c r="E184" s="53">
        <v>2435.6666666666665</v>
      </c>
      <c r="F184" s="53"/>
      <c r="G184" s="54" t="s">
        <v>47</v>
      </c>
      <c r="H184" s="53">
        <v>141</v>
      </c>
      <c r="I184" s="53">
        <v>1859</v>
      </c>
      <c r="J184" s="53">
        <v>10655120</v>
      </c>
      <c r="K184" s="53">
        <v>1961.6666666666667</v>
      </c>
    </row>
    <row r="185" spans="1:11" x14ac:dyDescent="0.2">
      <c r="A185" t="s">
        <v>18</v>
      </c>
      <c r="B185" s="53">
        <v>276</v>
      </c>
      <c r="C185" s="53">
        <v>8329</v>
      </c>
      <c r="D185" s="53">
        <v>59418791</v>
      </c>
      <c r="E185" s="53">
        <v>2441.6666666666665</v>
      </c>
      <c r="F185" s="53"/>
      <c r="G185" s="53" t="s">
        <v>18</v>
      </c>
      <c r="H185" s="53">
        <v>133</v>
      </c>
      <c r="I185" s="53">
        <v>4125</v>
      </c>
      <c r="J185" s="53">
        <v>26685100</v>
      </c>
      <c r="K185" s="53">
        <v>2212</v>
      </c>
    </row>
    <row r="186" spans="1:11" x14ac:dyDescent="0.2">
      <c r="A186" t="s">
        <v>19</v>
      </c>
      <c r="B186" s="53">
        <v>113</v>
      </c>
      <c r="C186" s="53">
        <v>7817</v>
      </c>
      <c r="D186" s="53">
        <v>49371857</v>
      </c>
      <c r="E186" s="53">
        <v>2162.6666666666665</v>
      </c>
      <c r="F186" s="53"/>
      <c r="G186" s="53" t="s">
        <v>19</v>
      </c>
      <c r="H186" s="53">
        <v>70</v>
      </c>
      <c r="I186" s="53">
        <v>4806</v>
      </c>
      <c r="J186" s="53">
        <v>33768290</v>
      </c>
      <c r="K186" s="53">
        <v>2373.6666666666665</v>
      </c>
    </row>
    <row r="187" spans="1:11" x14ac:dyDescent="0.2">
      <c r="A187" t="s">
        <v>20</v>
      </c>
      <c r="B187" s="53">
        <v>84</v>
      </c>
      <c r="C187" s="53">
        <v>13027</v>
      </c>
      <c r="D187" s="53">
        <v>84657804</v>
      </c>
      <c r="E187" s="53">
        <v>2215.6666666666665</v>
      </c>
      <c r="F187" s="53"/>
      <c r="G187" s="53" t="s">
        <v>20</v>
      </c>
      <c r="H187" s="53">
        <v>24</v>
      </c>
      <c r="I187" s="53">
        <v>3381</v>
      </c>
      <c r="J187" s="53">
        <v>29584355</v>
      </c>
      <c r="K187" s="53">
        <v>2949.6666666666665</v>
      </c>
    </row>
    <row r="188" spans="1:11" x14ac:dyDescent="0.2">
      <c r="A188" t="s">
        <v>21</v>
      </c>
      <c r="B188" s="53">
        <v>44</v>
      </c>
      <c r="C188" s="53">
        <v>15107</v>
      </c>
      <c r="D188" s="53">
        <v>89038409</v>
      </c>
      <c r="E188" s="53">
        <v>1952</v>
      </c>
      <c r="F188" s="53"/>
      <c r="G188" s="53" t="s">
        <v>51</v>
      </c>
      <c r="H188" s="53">
        <v>6</v>
      </c>
      <c r="I188" s="53">
        <v>1973</v>
      </c>
      <c r="J188" s="53">
        <v>14659331</v>
      </c>
      <c r="K188" s="53">
        <v>2519.6666666666665</v>
      </c>
    </row>
    <row r="189" spans="1:11" x14ac:dyDescent="0.2">
      <c r="A189" t="s">
        <v>23</v>
      </c>
      <c r="B189" s="53">
        <v>10</v>
      </c>
      <c r="C189" s="53">
        <v>6983</v>
      </c>
      <c r="D189" s="53">
        <v>50553621</v>
      </c>
      <c r="E189" s="53">
        <v>2475.3333333333335</v>
      </c>
      <c r="F189" s="53"/>
      <c r="G189" s="53" t="s">
        <v>50</v>
      </c>
      <c r="H189" s="53">
        <v>4</v>
      </c>
      <c r="I189" s="53">
        <v>19016</v>
      </c>
      <c r="J189" s="53">
        <v>113026544</v>
      </c>
      <c r="K189" s="56">
        <v>2049.7360269848755</v>
      </c>
    </row>
    <row r="190" spans="1:11" x14ac:dyDescent="0.2">
      <c r="A190" t="s">
        <v>24</v>
      </c>
      <c r="B190" s="53">
        <v>3</v>
      </c>
      <c r="C190" s="53">
        <v>4270</v>
      </c>
      <c r="D190" s="53">
        <v>35476363</v>
      </c>
      <c r="E190" s="53">
        <v>2783.3333333333335</v>
      </c>
      <c r="F190" s="53"/>
      <c r="G190" s="53"/>
      <c r="H190" s="53"/>
      <c r="I190" s="53"/>
      <c r="J190" s="53"/>
      <c r="K190" s="53"/>
    </row>
    <row r="191" spans="1:11" x14ac:dyDescent="0.2">
      <c r="A191" s="16"/>
      <c r="B191" s="16"/>
    </row>
    <row r="192" spans="1:11" x14ac:dyDescent="0.2">
      <c r="A192" s="85" t="s">
        <v>54</v>
      </c>
      <c r="B192" s="85"/>
      <c r="C192" s="85"/>
      <c r="D192" s="85"/>
      <c r="E192" s="85"/>
      <c r="F192" s="85"/>
      <c r="G192" s="85"/>
      <c r="H192" s="85"/>
      <c r="I192" s="85"/>
    </row>
    <row r="193" spans="1:15" x14ac:dyDescent="0.2">
      <c r="A193" s="19"/>
      <c r="B193" s="19"/>
      <c r="C193" s="19"/>
      <c r="D193" s="19"/>
      <c r="E193" s="19"/>
      <c r="F193" s="19"/>
      <c r="G193" s="19"/>
      <c r="H193" s="19"/>
      <c r="I193" s="19"/>
    </row>
    <row r="197" spans="1:15" x14ac:dyDescent="0.2">
      <c r="D197" s="86"/>
      <c r="E197" s="86"/>
      <c r="F197" s="86"/>
      <c r="G197" s="86"/>
      <c r="H197" s="86"/>
    </row>
    <row r="199" spans="1:15" x14ac:dyDescent="0.2">
      <c r="B199" s="10" t="s">
        <v>38</v>
      </c>
      <c r="H199" s="10" t="s">
        <v>39</v>
      </c>
    </row>
    <row r="201" spans="1:15" x14ac:dyDescent="0.2">
      <c r="A201" s="17"/>
      <c r="B201" s="17"/>
      <c r="C201" s="17"/>
      <c r="D201" s="17" t="s">
        <v>2</v>
      </c>
      <c r="E201" s="17" t="s">
        <v>3</v>
      </c>
      <c r="F201" s="17"/>
      <c r="G201" s="17"/>
      <c r="H201" s="17"/>
      <c r="I201" s="17"/>
      <c r="J201" s="17" t="s">
        <v>2</v>
      </c>
      <c r="K201" s="17" t="s">
        <v>3</v>
      </c>
    </row>
    <row r="202" spans="1:15" x14ac:dyDescent="0.2">
      <c r="A202" s="17" t="s">
        <v>4</v>
      </c>
      <c r="B202" s="17" t="s">
        <v>5</v>
      </c>
      <c r="C202" s="17" t="s">
        <v>6</v>
      </c>
      <c r="D202" s="17" t="s">
        <v>7</v>
      </c>
      <c r="E202" s="17" t="s">
        <v>8</v>
      </c>
      <c r="F202" s="17"/>
      <c r="G202" s="17" t="s">
        <v>4</v>
      </c>
      <c r="H202" s="17" t="s">
        <v>5</v>
      </c>
      <c r="I202" s="17" t="s">
        <v>6</v>
      </c>
      <c r="J202" s="17" t="s">
        <v>7</v>
      </c>
      <c r="K202" s="17" t="s">
        <v>8</v>
      </c>
    </row>
    <row r="203" spans="1:15" s="18" customFormat="1" ht="13.5" thickBot="1" x14ac:dyDescent="0.25">
      <c r="A203" s="12" t="s">
        <v>9</v>
      </c>
      <c r="B203" s="12" t="s">
        <v>10</v>
      </c>
      <c r="C203" s="12" t="s">
        <v>11</v>
      </c>
      <c r="D203" s="12" t="s">
        <v>12</v>
      </c>
      <c r="E203" s="12" t="s">
        <v>13</v>
      </c>
      <c r="F203" s="12"/>
      <c r="G203" s="12" t="s">
        <v>9</v>
      </c>
      <c r="H203" s="12" t="s">
        <v>10</v>
      </c>
      <c r="I203" s="12" t="s">
        <v>11</v>
      </c>
      <c r="J203" s="12" t="s">
        <v>12</v>
      </c>
      <c r="K203" s="12" t="s">
        <v>13</v>
      </c>
    </row>
    <row r="204" spans="1:15" ht="13.5" thickTop="1" x14ac:dyDescent="0.2"/>
    <row r="205" spans="1:15" x14ac:dyDescent="0.2">
      <c r="O205">
        <f>7721+7809+7837+5240+5265+5221</f>
        <v>39093</v>
      </c>
    </row>
    <row r="206" spans="1:15" x14ac:dyDescent="0.2">
      <c r="A206" t="s">
        <v>27</v>
      </c>
      <c r="B206" s="57">
        <v>6887</v>
      </c>
      <c r="C206" s="57">
        <v>121892</v>
      </c>
      <c r="D206" s="59">
        <v>1067599593</v>
      </c>
      <c r="E206" s="59">
        <v>2928.3333333333335</v>
      </c>
      <c r="F206" s="57"/>
      <c r="G206" s="57" t="s">
        <v>27</v>
      </c>
      <c r="H206" s="57">
        <v>953</v>
      </c>
      <c r="I206" s="57">
        <v>18286</v>
      </c>
      <c r="J206" s="57">
        <v>113550120</v>
      </c>
      <c r="K206" s="59">
        <v>2084.3333333333335</v>
      </c>
    </row>
    <row r="207" spans="1:15" x14ac:dyDescent="0.2">
      <c r="A207" t="s">
        <v>28</v>
      </c>
      <c r="B207" s="57"/>
      <c r="C207" s="57"/>
      <c r="D207" s="57"/>
      <c r="E207" s="57"/>
      <c r="F207" s="57"/>
      <c r="G207" s="57" t="s">
        <v>28</v>
      </c>
      <c r="H207" s="57"/>
      <c r="I207" s="57"/>
      <c r="J207" s="57"/>
      <c r="K207" s="57"/>
    </row>
    <row r="208" spans="1:15" x14ac:dyDescent="0.2">
      <c r="A208" t="s">
        <v>15</v>
      </c>
      <c r="B208" s="57">
        <v>464</v>
      </c>
      <c r="C208" s="57">
        <v>0</v>
      </c>
      <c r="D208" s="57">
        <v>3935199</v>
      </c>
      <c r="E208" s="57">
        <v>3377.6666666666665</v>
      </c>
      <c r="F208" s="57"/>
      <c r="G208" s="57" t="s">
        <v>15</v>
      </c>
      <c r="H208" s="57">
        <v>211</v>
      </c>
      <c r="I208" s="57">
        <v>0</v>
      </c>
      <c r="J208" s="57">
        <v>416779</v>
      </c>
      <c r="K208" s="57">
        <v>1966</v>
      </c>
    </row>
    <row r="209" spans="1:24" x14ac:dyDescent="0.2">
      <c r="A209" t="s">
        <v>16</v>
      </c>
      <c r="B209" s="57">
        <v>2809</v>
      </c>
      <c r="C209" s="57">
        <v>5359</v>
      </c>
      <c r="D209" s="57">
        <v>62684944</v>
      </c>
      <c r="E209" s="57">
        <v>3924.6666666666665</v>
      </c>
      <c r="F209" s="57"/>
      <c r="G209" s="57" t="s">
        <v>16</v>
      </c>
      <c r="H209" s="57">
        <v>337</v>
      </c>
      <c r="I209" s="57">
        <v>646</v>
      </c>
      <c r="J209" s="57">
        <v>3518634</v>
      </c>
      <c r="K209" s="57">
        <v>1946</v>
      </c>
    </row>
    <row r="210" spans="1:24" x14ac:dyDescent="0.2">
      <c r="A210" t="s">
        <v>17</v>
      </c>
      <c r="B210" s="57">
        <v>1556</v>
      </c>
      <c r="C210" s="57">
        <v>10521</v>
      </c>
      <c r="D210" s="57">
        <v>74863604</v>
      </c>
      <c r="E210" s="57">
        <v>2392.6666666666665</v>
      </c>
      <c r="F210" s="57"/>
      <c r="G210" s="57" t="s">
        <v>17</v>
      </c>
      <c r="H210" s="57">
        <v>139</v>
      </c>
      <c r="I210" s="57">
        <v>889</v>
      </c>
      <c r="J210" s="57">
        <v>3415688</v>
      </c>
      <c r="K210" s="57">
        <v>1335.3333333333333</v>
      </c>
    </row>
    <row r="211" spans="1:24" x14ac:dyDescent="0.2">
      <c r="A211" s="4" t="s">
        <v>47</v>
      </c>
      <c r="B211" s="57">
        <v>1075</v>
      </c>
      <c r="C211" s="57">
        <v>14367</v>
      </c>
      <c r="D211" s="57">
        <v>106061386</v>
      </c>
      <c r="E211" s="57">
        <v>2487.3333333333335</v>
      </c>
      <c r="F211" s="57"/>
      <c r="G211" s="58" t="s">
        <v>47</v>
      </c>
      <c r="H211" s="57">
        <v>108</v>
      </c>
      <c r="I211" s="57">
        <v>1461</v>
      </c>
      <c r="J211" s="57">
        <v>5795007</v>
      </c>
      <c r="K211" s="57">
        <v>1372</v>
      </c>
    </row>
    <row r="212" spans="1:24" x14ac:dyDescent="0.2">
      <c r="A212" t="s">
        <v>18</v>
      </c>
      <c r="B212" s="57">
        <v>595</v>
      </c>
      <c r="C212" s="57">
        <v>17932</v>
      </c>
      <c r="D212" s="57">
        <v>142346685</v>
      </c>
      <c r="E212" s="57">
        <v>2667</v>
      </c>
      <c r="F212" s="57"/>
      <c r="G212" s="57" t="s">
        <v>18</v>
      </c>
      <c r="H212" s="57">
        <v>93</v>
      </c>
      <c r="I212" s="57">
        <v>2865</v>
      </c>
      <c r="J212" s="57">
        <v>11689262</v>
      </c>
      <c r="K212" s="57">
        <v>1395</v>
      </c>
    </row>
    <row r="213" spans="1:24" x14ac:dyDescent="0.2">
      <c r="A213" t="s">
        <v>19</v>
      </c>
      <c r="B213" s="57">
        <v>225</v>
      </c>
      <c r="C213" s="57">
        <v>15485</v>
      </c>
      <c r="D213" s="57">
        <v>113579672</v>
      </c>
      <c r="E213" s="57">
        <v>2456.6666666666665</v>
      </c>
      <c r="F213" s="57"/>
      <c r="G213" s="57" t="s">
        <v>19</v>
      </c>
      <c r="H213" s="57">
        <v>38</v>
      </c>
      <c r="I213" s="57">
        <v>2655</v>
      </c>
      <c r="J213" s="57">
        <v>12336990</v>
      </c>
      <c r="K213" s="57">
        <v>1512</v>
      </c>
    </row>
    <row r="214" spans="1:24" x14ac:dyDescent="0.2">
      <c r="A214" t="s">
        <v>20</v>
      </c>
      <c r="B214" s="57">
        <v>118</v>
      </c>
      <c r="C214" s="57">
        <v>16479</v>
      </c>
      <c r="D214" s="57">
        <v>132513050</v>
      </c>
      <c r="E214" s="57">
        <v>2695.3333333333335</v>
      </c>
      <c r="F214" s="57"/>
      <c r="G214" s="57" t="s">
        <v>20</v>
      </c>
      <c r="H214" s="57">
        <v>17</v>
      </c>
      <c r="I214" s="57">
        <v>2770</v>
      </c>
      <c r="J214" s="57">
        <v>43238478</v>
      </c>
      <c r="K214" s="57">
        <v>5287.666666666667</v>
      </c>
    </row>
    <row r="215" spans="1:24" x14ac:dyDescent="0.2">
      <c r="A215" t="s">
        <v>21</v>
      </c>
      <c r="B215" s="57">
        <v>20</v>
      </c>
      <c r="C215" s="57">
        <v>6935</v>
      </c>
      <c r="D215" s="57">
        <v>72413686</v>
      </c>
      <c r="E215" s="57">
        <v>3547</v>
      </c>
      <c r="F215" s="57"/>
      <c r="G215" s="57" t="s">
        <v>21</v>
      </c>
      <c r="H215" s="57">
        <v>7</v>
      </c>
      <c r="I215" s="57">
        <v>2513</v>
      </c>
      <c r="J215" s="57">
        <v>10859956</v>
      </c>
      <c r="K215" s="57">
        <v>1445.3333333333333</v>
      </c>
      <c r="X215" t="s">
        <v>28</v>
      </c>
    </row>
    <row r="216" spans="1:24" x14ac:dyDescent="0.2">
      <c r="A216" t="s">
        <v>23</v>
      </c>
      <c r="B216" s="57">
        <v>14</v>
      </c>
      <c r="C216" s="57">
        <v>9030</v>
      </c>
      <c r="D216" s="57">
        <v>77619549</v>
      </c>
      <c r="E216" s="57">
        <v>2882.3333333333335</v>
      </c>
      <c r="F216" s="57"/>
      <c r="G216" s="57" t="s">
        <v>30</v>
      </c>
      <c r="H216" s="57">
        <v>3</v>
      </c>
      <c r="I216" s="57">
        <v>4487</v>
      </c>
      <c r="J216" s="57">
        <v>22279326</v>
      </c>
      <c r="K216" s="60">
        <v>1656.3333333333333</v>
      </c>
    </row>
    <row r="217" spans="1:24" x14ac:dyDescent="0.2">
      <c r="A217" t="s">
        <v>24</v>
      </c>
      <c r="B217" s="57">
        <v>11</v>
      </c>
      <c r="C217" s="57">
        <v>25784</v>
      </c>
      <c r="D217" s="57">
        <v>281581818</v>
      </c>
      <c r="E217" s="57">
        <v>3638.6666666666665</v>
      </c>
      <c r="F217" s="57"/>
      <c r="G217" s="57" t="s">
        <v>28</v>
      </c>
      <c r="H217" s="57" t="s">
        <v>28</v>
      </c>
      <c r="I217" s="57"/>
      <c r="J217" s="57" t="s">
        <v>28</v>
      </c>
      <c r="K217" s="57" t="s">
        <v>28</v>
      </c>
    </row>
    <row r="221" spans="1:24" x14ac:dyDescent="0.2">
      <c r="B221" s="10" t="s">
        <v>40</v>
      </c>
      <c r="H221" s="10" t="s">
        <v>60</v>
      </c>
    </row>
    <row r="223" spans="1:24" s="11" customFormat="1" x14ac:dyDescent="0.2">
      <c r="D223" s="11" t="s">
        <v>2</v>
      </c>
      <c r="E223" s="11" t="s">
        <v>3</v>
      </c>
      <c r="J223" s="11" t="s">
        <v>2</v>
      </c>
      <c r="K223" s="11" t="s">
        <v>3</v>
      </c>
    </row>
    <row r="224" spans="1:24" s="11" customFormat="1" x14ac:dyDescent="0.2">
      <c r="A224" s="17" t="s">
        <v>4</v>
      </c>
      <c r="B224" s="17" t="s">
        <v>5</v>
      </c>
      <c r="C224" s="17" t="s">
        <v>6</v>
      </c>
      <c r="D224" s="17" t="s">
        <v>7</v>
      </c>
      <c r="E224" s="17" t="s">
        <v>8</v>
      </c>
      <c r="F224" s="17"/>
      <c r="G224" s="17" t="s">
        <v>4</v>
      </c>
      <c r="H224" s="17" t="s">
        <v>5</v>
      </c>
      <c r="I224" s="17" t="s">
        <v>6</v>
      </c>
      <c r="J224" s="17" t="s">
        <v>7</v>
      </c>
      <c r="K224" s="17" t="s">
        <v>8</v>
      </c>
    </row>
    <row r="225" spans="1:29" s="17" customFormat="1" ht="13.5" thickBot="1" x14ac:dyDescent="0.25">
      <c r="A225" s="12" t="s">
        <v>9</v>
      </c>
      <c r="B225" s="12" t="s">
        <v>10</v>
      </c>
      <c r="C225" s="12" t="s">
        <v>11</v>
      </c>
      <c r="D225" s="12" t="s">
        <v>12</v>
      </c>
      <c r="E225" s="12" t="s">
        <v>13</v>
      </c>
      <c r="F225" s="12"/>
      <c r="G225" s="12" t="s">
        <v>9</v>
      </c>
      <c r="H225" s="12" t="s">
        <v>10</v>
      </c>
      <c r="I225" s="12" t="s">
        <v>11</v>
      </c>
      <c r="J225" s="12" t="s">
        <v>12</v>
      </c>
      <c r="K225" s="12" t="s">
        <v>13</v>
      </c>
    </row>
    <row r="226" spans="1:29" ht="13.5" thickTop="1" x14ac:dyDescent="0.2"/>
    <row r="228" spans="1:29" x14ac:dyDescent="0.2">
      <c r="A228" t="s">
        <v>27</v>
      </c>
      <c r="B228" s="61">
        <v>4940</v>
      </c>
      <c r="C228" s="61">
        <v>94662</v>
      </c>
      <c r="D228" s="61">
        <v>342705158</v>
      </c>
      <c r="E228" s="63">
        <v>1223.3333333333333</v>
      </c>
      <c r="F228" s="61"/>
      <c r="G228" s="61" t="s">
        <v>27</v>
      </c>
      <c r="H228" s="61">
        <v>4801</v>
      </c>
      <c r="I228" s="61">
        <v>33454</v>
      </c>
      <c r="J228" s="63">
        <v>230461157</v>
      </c>
      <c r="K228" s="65">
        <v>2308.3279780446519</v>
      </c>
      <c r="N228">
        <v>81</v>
      </c>
      <c r="S228">
        <v>99</v>
      </c>
      <c r="AA228" s="7" t="s">
        <v>49</v>
      </c>
    </row>
    <row r="229" spans="1:29" x14ac:dyDescent="0.2">
      <c r="A229" t="s">
        <v>28</v>
      </c>
      <c r="B229" s="61"/>
      <c r="C229" s="61"/>
      <c r="D229" s="61"/>
      <c r="E229" s="61"/>
      <c r="F229" s="61"/>
      <c r="G229" s="61" t="s">
        <v>28</v>
      </c>
      <c r="H229" s="61"/>
      <c r="I229" s="61"/>
      <c r="J229" s="61"/>
      <c r="K229" s="64"/>
    </row>
    <row r="230" spans="1:29" x14ac:dyDescent="0.2">
      <c r="A230" t="s">
        <v>15</v>
      </c>
      <c r="B230" s="61">
        <v>340</v>
      </c>
      <c r="C230" s="61">
        <v>0</v>
      </c>
      <c r="D230" s="61">
        <v>3694140</v>
      </c>
      <c r="E230" s="61">
        <v>1452</v>
      </c>
      <c r="F230" s="61"/>
      <c r="G230" s="61" t="s">
        <v>15</v>
      </c>
      <c r="H230" s="61">
        <v>472</v>
      </c>
      <c r="I230" s="61">
        <v>0</v>
      </c>
      <c r="J230" s="61">
        <v>1514647</v>
      </c>
      <c r="K230" s="64">
        <v>3066.0870445344131</v>
      </c>
      <c r="M230">
        <v>0</v>
      </c>
      <c r="N230">
        <v>439</v>
      </c>
      <c r="O230">
        <v>207</v>
      </c>
      <c r="P230">
        <v>115</v>
      </c>
      <c r="Q230">
        <v>0</v>
      </c>
      <c r="R230">
        <v>851225</v>
      </c>
      <c r="S230">
        <v>0</v>
      </c>
      <c r="T230">
        <v>24</v>
      </c>
      <c r="U230">
        <v>18</v>
      </c>
      <c r="V230">
        <v>9</v>
      </c>
      <c r="W230">
        <v>0</v>
      </c>
      <c r="X230">
        <v>90511</v>
      </c>
      <c r="Y230" s="6">
        <f>+X230+R230</f>
        <v>941736</v>
      </c>
      <c r="Z230" s="6">
        <f>+T230+N230</f>
        <v>463</v>
      </c>
      <c r="AA230" s="6">
        <f t="shared" ref="AA230:AC238" si="0">+U230+O230</f>
        <v>225</v>
      </c>
      <c r="AB230" s="6">
        <f t="shared" si="0"/>
        <v>124</v>
      </c>
      <c r="AC230" s="6">
        <f t="shared" si="0"/>
        <v>0</v>
      </c>
    </row>
    <row r="231" spans="1:29" x14ac:dyDescent="0.2">
      <c r="A231" t="s">
        <v>16</v>
      </c>
      <c r="B231" s="61">
        <v>830</v>
      </c>
      <c r="C231" s="61">
        <v>2083</v>
      </c>
      <c r="D231" s="61">
        <v>7477284</v>
      </c>
      <c r="E231" s="61">
        <v>1226.6666666666667</v>
      </c>
      <c r="F231" s="61"/>
      <c r="G231" s="61" t="s">
        <v>16</v>
      </c>
      <c r="H231" s="61">
        <v>2537</v>
      </c>
      <c r="I231" s="61">
        <v>5287</v>
      </c>
      <c r="J231" s="61">
        <v>33382836</v>
      </c>
      <c r="K231" s="64">
        <v>2125.2123758594348</v>
      </c>
      <c r="M231">
        <v>1</v>
      </c>
      <c r="N231">
        <v>2429</v>
      </c>
      <c r="O231">
        <v>4972</v>
      </c>
      <c r="P231">
        <v>4987</v>
      </c>
      <c r="Q231">
        <v>5051</v>
      </c>
      <c r="R231">
        <v>32146812</v>
      </c>
      <c r="S231">
        <v>1</v>
      </c>
      <c r="T231">
        <v>38</v>
      </c>
      <c r="U231">
        <v>34</v>
      </c>
      <c r="V231">
        <v>41</v>
      </c>
      <c r="W231">
        <v>51</v>
      </c>
      <c r="X231">
        <v>554067</v>
      </c>
      <c r="Y231" s="6">
        <f t="shared" ref="Y231:Y238" si="1">+X231+R231</f>
        <v>32700879</v>
      </c>
      <c r="Z231" s="6">
        <f t="shared" ref="Z231:Z238" si="2">+T231+N231</f>
        <v>2467</v>
      </c>
      <c r="AA231" s="6">
        <f t="shared" si="0"/>
        <v>5006</v>
      </c>
      <c r="AB231" s="6">
        <f t="shared" si="0"/>
        <v>5028</v>
      </c>
      <c r="AC231" s="6">
        <f t="shared" si="0"/>
        <v>5102</v>
      </c>
    </row>
    <row r="232" spans="1:29" x14ac:dyDescent="0.2">
      <c r="A232" t="s">
        <v>17</v>
      </c>
      <c r="B232" s="61">
        <v>888</v>
      </c>
      <c r="C232" s="61">
        <v>6134</v>
      </c>
      <c r="D232" s="61">
        <v>17489015</v>
      </c>
      <c r="E232" s="61">
        <v>967.33333333333337</v>
      </c>
      <c r="F232" s="61"/>
      <c r="G232" s="61" t="s">
        <v>17</v>
      </c>
      <c r="H232" s="61">
        <v>1010</v>
      </c>
      <c r="I232" s="61">
        <v>6736</v>
      </c>
      <c r="J232" s="61">
        <v>42040928</v>
      </c>
      <c r="K232" s="64">
        <v>2117.0776513244032</v>
      </c>
      <c r="M232">
        <v>2</v>
      </c>
      <c r="N232">
        <v>1049</v>
      </c>
      <c r="O232">
        <v>6827</v>
      </c>
      <c r="P232">
        <v>6889</v>
      </c>
      <c r="Q232">
        <v>6989</v>
      </c>
      <c r="R232">
        <v>41704459</v>
      </c>
      <c r="S232">
        <v>2</v>
      </c>
      <c r="T232">
        <v>5</v>
      </c>
      <c r="U232">
        <v>29</v>
      </c>
      <c r="V232">
        <v>29</v>
      </c>
      <c r="W232">
        <v>35</v>
      </c>
      <c r="X232">
        <v>474073</v>
      </c>
      <c r="Y232" s="6">
        <f t="shared" si="1"/>
        <v>42178532</v>
      </c>
      <c r="Z232" s="6">
        <f t="shared" si="2"/>
        <v>1054</v>
      </c>
      <c r="AA232" s="6">
        <f t="shared" si="0"/>
        <v>6856</v>
      </c>
      <c r="AB232" s="6">
        <f t="shared" si="0"/>
        <v>6918</v>
      </c>
      <c r="AC232" s="6">
        <f t="shared" si="0"/>
        <v>7024</v>
      </c>
    </row>
    <row r="233" spans="1:29" x14ac:dyDescent="0.2">
      <c r="A233" s="4" t="s">
        <v>47</v>
      </c>
      <c r="B233" s="61">
        <v>1312</v>
      </c>
      <c r="C233" s="61">
        <v>18604</v>
      </c>
      <c r="D233" s="61">
        <v>54410209</v>
      </c>
      <c r="E233" s="61">
        <v>1002.3333333333334</v>
      </c>
      <c r="F233" s="61"/>
      <c r="G233" s="62" t="s">
        <v>47</v>
      </c>
      <c r="H233" s="61">
        <v>525</v>
      </c>
      <c r="I233" s="61">
        <v>6726</v>
      </c>
      <c r="J233" s="61">
        <v>43193455</v>
      </c>
      <c r="K233" s="64">
        <v>2173.1462567921112</v>
      </c>
      <c r="M233">
        <v>3</v>
      </c>
      <c r="N233">
        <v>527</v>
      </c>
      <c r="O233">
        <v>6691</v>
      </c>
      <c r="P233">
        <v>6758</v>
      </c>
      <c r="Q233">
        <v>6835</v>
      </c>
      <c r="R233">
        <v>43797145</v>
      </c>
      <c r="S233">
        <v>3</v>
      </c>
      <c r="T233">
        <v>0</v>
      </c>
      <c r="U233">
        <v>0</v>
      </c>
      <c r="V233">
        <v>0</v>
      </c>
      <c r="W233">
        <v>0</v>
      </c>
      <c r="X233">
        <v>0</v>
      </c>
      <c r="Y233" s="6">
        <f t="shared" si="1"/>
        <v>43797145</v>
      </c>
      <c r="Z233" s="6">
        <f t="shared" si="2"/>
        <v>527</v>
      </c>
      <c r="AA233" s="6">
        <f t="shared" si="0"/>
        <v>6691</v>
      </c>
      <c r="AB233" s="6">
        <f t="shared" si="0"/>
        <v>6758</v>
      </c>
      <c r="AC233" s="6">
        <f t="shared" si="0"/>
        <v>6835</v>
      </c>
    </row>
    <row r="234" spans="1:29" x14ac:dyDescent="0.2">
      <c r="A234" t="s">
        <v>18</v>
      </c>
      <c r="B234" s="61">
        <v>1253</v>
      </c>
      <c r="C234" s="61">
        <v>37005</v>
      </c>
      <c r="D234" s="61">
        <v>117332154</v>
      </c>
      <c r="E234" s="61">
        <v>1089</v>
      </c>
      <c r="F234" s="61"/>
      <c r="G234" s="61" t="s">
        <v>18</v>
      </c>
      <c r="H234" s="61">
        <v>189</v>
      </c>
      <c r="I234" s="61">
        <v>5456</v>
      </c>
      <c r="J234" s="61">
        <v>35662228</v>
      </c>
      <c r="K234" s="64">
        <v>2205.865528545803</v>
      </c>
      <c r="M234">
        <v>4</v>
      </c>
      <c r="N234">
        <v>178</v>
      </c>
      <c r="O234">
        <v>5131</v>
      </c>
      <c r="P234">
        <v>5168</v>
      </c>
      <c r="Q234">
        <v>5156</v>
      </c>
      <c r="R234">
        <v>34440542</v>
      </c>
      <c r="Y234" s="6">
        <f t="shared" si="1"/>
        <v>34440542</v>
      </c>
      <c r="Z234" s="6">
        <f t="shared" si="2"/>
        <v>178</v>
      </c>
      <c r="AA234" s="6">
        <f t="shared" si="0"/>
        <v>5131</v>
      </c>
      <c r="AB234" s="6">
        <f t="shared" si="0"/>
        <v>5168</v>
      </c>
      <c r="AC234" s="6">
        <f t="shared" si="0"/>
        <v>5156</v>
      </c>
    </row>
    <row r="235" spans="1:29" x14ac:dyDescent="0.2">
      <c r="A235" t="s">
        <v>19</v>
      </c>
      <c r="B235" s="61">
        <v>253</v>
      </c>
      <c r="C235" s="61">
        <v>16527</v>
      </c>
      <c r="D235" s="61">
        <v>64636559</v>
      </c>
      <c r="E235" s="61">
        <v>1333.6666666666667</v>
      </c>
      <c r="F235" s="61"/>
      <c r="G235" s="61" t="s">
        <v>19</v>
      </c>
      <c r="H235" s="61">
        <v>44</v>
      </c>
      <c r="I235" s="61">
        <v>3112</v>
      </c>
      <c r="J235" s="61">
        <v>21783263</v>
      </c>
      <c r="K235" s="64">
        <v>2341.5310115016659</v>
      </c>
      <c r="M235">
        <v>5</v>
      </c>
      <c r="N235">
        <v>46</v>
      </c>
      <c r="O235">
        <v>3083</v>
      </c>
      <c r="P235">
        <v>3085</v>
      </c>
      <c r="Q235">
        <v>3083</v>
      </c>
      <c r="R235">
        <v>21857766</v>
      </c>
      <c r="Y235" s="6">
        <f t="shared" si="1"/>
        <v>21857766</v>
      </c>
      <c r="Z235" s="6">
        <f t="shared" si="2"/>
        <v>46</v>
      </c>
      <c r="AA235" s="6">
        <f t="shared" si="0"/>
        <v>3083</v>
      </c>
      <c r="AB235" s="6">
        <f t="shared" si="0"/>
        <v>3085</v>
      </c>
      <c r="AC235" s="6">
        <f t="shared" si="0"/>
        <v>3083</v>
      </c>
    </row>
    <row r="236" spans="1:29" x14ac:dyDescent="0.2">
      <c r="A236" t="s">
        <v>20</v>
      </c>
      <c r="B236" s="61">
        <v>53</v>
      </c>
      <c r="C236" s="61">
        <v>7420</v>
      </c>
      <c r="D236" s="61">
        <v>34377767</v>
      </c>
      <c r="E236" s="61">
        <v>1552</v>
      </c>
      <c r="F236" s="61"/>
      <c r="G236" s="61" t="s">
        <v>20</v>
      </c>
      <c r="H236" s="61">
        <v>15</v>
      </c>
      <c r="I236" s="61">
        <v>2133</v>
      </c>
      <c r="J236" s="61">
        <v>15819807</v>
      </c>
      <c r="K236" s="64">
        <v>2472.617536730228</v>
      </c>
      <c r="M236">
        <v>6</v>
      </c>
      <c r="N236">
        <v>14</v>
      </c>
      <c r="O236">
        <v>2044</v>
      </c>
      <c r="P236">
        <v>2035</v>
      </c>
      <c r="Q236">
        <v>2033</v>
      </c>
      <c r="R236">
        <v>13776016</v>
      </c>
      <c r="Y236" s="6">
        <f t="shared" si="1"/>
        <v>13776016</v>
      </c>
      <c r="Z236" s="6">
        <f t="shared" si="2"/>
        <v>14</v>
      </c>
      <c r="AA236" s="6">
        <f t="shared" si="0"/>
        <v>2044</v>
      </c>
      <c r="AB236" s="6">
        <f t="shared" si="0"/>
        <v>2035</v>
      </c>
      <c r="AC236" s="6">
        <f t="shared" si="0"/>
        <v>2033</v>
      </c>
    </row>
    <row r="237" spans="1:29" x14ac:dyDescent="0.2">
      <c r="A237" t="s">
        <v>21</v>
      </c>
      <c r="B237" s="61">
        <v>7</v>
      </c>
      <c r="C237" s="61">
        <v>2756</v>
      </c>
      <c r="D237" s="61">
        <v>19080185</v>
      </c>
      <c r="E237" s="61">
        <v>2291</v>
      </c>
      <c r="F237" s="61"/>
      <c r="G237" s="61" t="s">
        <v>21</v>
      </c>
      <c r="H237" s="61">
        <v>6</v>
      </c>
      <c r="I237" s="61">
        <v>2103</v>
      </c>
      <c r="J237" s="61">
        <v>14456691</v>
      </c>
      <c r="K237" s="64">
        <v>2282.7555660824255</v>
      </c>
      <c r="M237">
        <v>7</v>
      </c>
      <c r="N237">
        <v>7</v>
      </c>
      <c r="O237">
        <v>2159</v>
      </c>
      <c r="P237">
        <v>2214</v>
      </c>
      <c r="Q237">
        <v>2475</v>
      </c>
      <c r="R237">
        <v>17951676</v>
      </c>
      <c r="Y237" s="6">
        <f t="shared" si="1"/>
        <v>17951676</v>
      </c>
      <c r="Z237" s="6">
        <f t="shared" si="2"/>
        <v>7</v>
      </c>
      <c r="AA237" s="6">
        <f t="shared" si="0"/>
        <v>2159</v>
      </c>
      <c r="AB237" s="6">
        <f t="shared" si="0"/>
        <v>2214</v>
      </c>
      <c r="AC237" s="6">
        <f t="shared" si="0"/>
        <v>2475</v>
      </c>
    </row>
    <row r="238" spans="1:29" x14ac:dyDescent="0.2">
      <c r="A238" t="s">
        <v>30</v>
      </c>
      <c r="B238" s="61">
        <v>4</v>
      </c>
      <c r="C238" s="61">
        <v>4133</v>
      </c>
      <c r="D238" s="61">
        <v>24207845</v>
      </c>
      <c r="E238" s="64">
        <v>1845.250781309551</v>
      </c>
      <c r="F238" s="61"/>
      <c r="G238" s="61" t="s">
        <v>45</v>
      </c>
      <c r="H238" s="61">
        <v>3</v>
      </c>
      <c r="I238" s="61">
        <v>1901</v>
      </c>
      <c r="J238" s="61">
        <v>22607302</v>
      </c>
      <c r="K238" s="64">
        <v>3964.8021746755526</v>
      </c>
      <c r="M238">
        <v>8</v>
      </c>
      <c r="N238">
        <v>3</v>
      </c>
      <c r="O238">
        <v>1893</v>
      </c>
      <c r="P238">
        <v>1896</v>
      </c>
      <c r="Q238">
        <v>1884</v>
      </c>
      <c r="R238">
        <v>23509398</v>
      </c>
      <c r="Y238" s="6">
        <f t="shared" si="1"/>
        <v>23509398</v>
      </c>
      <c r="Z238" s="6">
        <f t="shared" si="2"/>
        <v>3</v>
      </c>
      <c r="AA238" s="6">
        <f t="shared" si="0"/>
        <v>1893</v>
      </c>
      <c r="AB238" s="6">
        <f t="shared" si="0"/>
        <v>1896</v>
      </c>
      <c r="AC238" s="6">
        <f t="shared" si="0"/>
        <v>1884</v>
      </c>
    </row>
    <row r="239" spans="1:29" x14ac:dyDescent="0.2">
      <c r="A239" s="16"/>
      <c r="B239" s="16"/>
      <c r="Y239" s="6"/>
      <c r="Z239" s="6"/>
      <c r="AA239" s="6"/>
      <c r="AB239" s="6"/>
      <c r="AC239" s="6"/>
    </row>
    <row r="240" spans="1:29" x14ac:dyDescent="0.2">
      <c r="A240" s="86" t="s">
        <v>54</v>
      </c>
      <c r="B240" s="86"/>
      <c r="C240" s="86"/>
      <c r="D240" s="86"/>
      <c r="E240" s="86"/>
      <c r="F240" s="86"/>
      <c r="G240" s="86"/>
      <c r="H240" s="86"/>
      <c r="I240" s="86"/>
    </row>
    <row r="241" spans="1:11" x14ac:dyDescent="0.2">
      <c r="A241" s="9"/>
      <c r="B241" s="9"/>
      <c r="C241" s="9"/>
      <c r="D241" s="9"/>
      <c r="E241" s="9"/>
      <c r="F241" s="9"/>
      <c r="G241" s="9"/>
      <c r="H241" s="9"/>
      <c r="I241" s="9"/>
    </row>
    <row r="245" spans="1:11" x14ac:dyDescent="0.2">
      <c r="D245" s="86"/>
      <c r="E245" s="86"/>
      <c r="F245" s="86"/>
      <c r="G245" s="86"/>
      <c r="H245" s="86"/>
    </row>
    <row r="247" spans="1:11" x14ac:dyDescent="0.2">
      <c r="B247" s="10" t="s">
        <v>61</v>
      </c>
      <c r="H247" s="10" t="s">
        <v>62</v>
      </c>
    </row>
    <row r="249" spans="1:11" s="11" customFormat="1" x14ac:dyDescent="0.2">
      <c r="D249" s="11" t="s">
        <v>2</v>
      </c>
      <c r="E249" s="11" t="s">
        <v>3</v>
      </c>
      <c r="J249" s="11" t="s">
        <v>2</v>
      </c>
      <c r="K249" s="11" t="s">
        <v>3</v>
      </c>
    </row>
    <row r="250" spans="1:11" s="11" customFormat="1" x14ac:dyDescent="0.2">
      <c r="A250" s="11" t="s">
        <v>4</v>
      </c>
      <c r="B250" s="11" t="s">
        <v>5</v>
      </c>
      <c r="C250" s="11" t="s">
        <v>6</v>
      </c>
      <c r="D250" s="11" t="s">
        <v>7</v>
      </c>
      <c r="E250" s="11" t="s">
        <v>8</v>
      </c>
      <c r="G250" s="11" t="s">
        <v>4</v>
      </c>
      <c r="H250" s="11" t="s">
        <v>5</v>
      </c>
      <c r="I250" s="11" t="s">
        <v>6</v>
      </c>
      <c r="J250" s="11" t="s">
        <v>7</v>
      </c>
      <c r="K250" s="11" t="s">
        <v>8</v>
      </c>
    </row>
    <row r="251" spans="1:11" s="12" customFormat="1" ht="13.5" thickBot="1" x14ac:dyDescent="0.25">
      <c r="A251" s="12" t="s">
        <v>9</v>
      </c>
      <c r="B251" s="12" t="s">
        <v>10</v>
      </c>
      <c r="C251" s="12" t="s">
        <v>11</v>
      </c>
      <c r="D251" s="12" t="s">
        <v>12</v>
      </c>
      <c r="E251" s="12" t="s">
        <v>13</v>
      </c>
      <c r="G251" s="12" t="s">
        <v>9</v>
      </c>
      <c r="H251" s="12" t="s">
        <v>10</v>
      </c>
      <c r="I251" s="12" t="s">
        <v>11</v>
      </c>
      <c r="J251" s="12" t="s">
        <v>12</v>
      </c>
      <c r="K251" s="12" t="s">
        <v>13</v>
      </c>
    </row>
    <row r="252" spans="1:11" ht="13.5" thickTop="1" x14ac:dyDescent="0.2"/>
    <row r="254" spans="1:11" x14ac:dyDescent="0.2">
      <c r="A254" t="s">
        <v>27</v>
      </c>
      <c r="B254" s="66">
        <v>3785</v>
      </c>
      <c r="C254" s="66">
        <v>222668</v>
      </c>
      <c r="D254" s="69">
        <v>2085225011</v>
      </c>
      <c r="E254" s="67">
        <v>3132.3333333333335</v>
      </c>
      <c r="F254" s="66"/>
      <c r="G254" s="66" t="s">
        <v>27</v>
      </c>
      <c r="H254" s="66">
        <v>596</v>
      </c>
      <c r="I254" s="66">
        <v>36826</v>
      </c>
      <c r="J254" s="69">
        <v>520569949</v>
      </c>
      <c r="K254" s="69">
        <v>4749.666666666667</v>
      </c>
    </row>
    <row r="255" spans="1:11" x14ac:dyDescent="0.2">
      <c r="A255" t="s">
        <v>28</v>
      </c>
      <c r="B255" s="66"/>
      <c r="C255" s="66"/>
      <c r="D255" s="66"/>
      <c r="E255" s="66"/>
      <c r="F255" s="66"/>
      <c r="G255" s="66" t="s">
        <v>28</v>
      </c>
      <c r="H255" s="66"/>
      <c r="I255" s="66"/>
      <c r="J255" s="66"/>
      <c r="K255" s="66"/>
    </row>
    <row r="256" spans="1:11" x14ac:dyDescent="0.2">
      <c r="A256" t="s">
        <v>15</v>
      </c>
      <c r="B256" s="66">
        <v>96</v>
      </c>
      <c r="C256" s="66">
        <v>0</v>
      </c>
      <c r="D256" s="66">
        <v>239218</v>
      </c>
      <c r="E256" s="66">
        <v>2466</v>
      </c>
      <c r="F256" s="66"/>
      <c r="G256" s="66" t="s">
        <v>15</v>
      </c>
      <c r="H256" s="66">
        <v>48</v>
      </c>
      <c r="I256" s="66">
        <v>0</v>
      </c>
      <c r="J256" s="66">
        <v>18698</v>
      </c>
      <c r="K256" s="66">
        <v>2337.3333333333335</v>
      </c>
    </row>
    <row r="257" spans="1:11" x14ac:dyDescent="0.2">
      <c r="A257" t="s">
        <v>16</v>
      </c>
      <c r="B257" s="66">
        <v>787</v>
      </c>
      <c r="C257" s="66">
        <v>1885</v>
      </c>
      <c r="D257" s="66">
        <v>16927531</v>
      </c>
      <c r="E257" s="66">
        <v>2997</v>
      </c>
      <c r="F257" s="66"/>
      <c r="G257" s="66" t="s">
        <v>16</v>
      </c>
      <c r="H257" s="66">
        <v>256</v>
      </c>
      <c r="I257" s="66">
        <v>588</v>
      </c>
      <c r="J257" s="66">
        <v>6096804</v>
      </c>
      <c r="K257" s="66">
        <v>3532.3333333333335</v>
      </c>
    </row>
    <row r="258" spans="1:11" x14ac:dyDescent="0.2">
      <c r="A258" t="s">
        <v>17</v>
      </c>
      <c r="B258" s="66">
        <v>677</v>
      </c>
      <c r="C258" s="66">
        <v>4479</v>
      </c>
      <c r="D258" s="66">
        <v>33900523</v>
      </c>
      <c r="E258" s="66">
        <v>2526</v>
      </c>
      <c r="F258" s="66"/>
      <c r="G258" s="66" t="s">
        <v>17</v>
      </c>
      <c r="H258" s="66">
        <v>72</v>
      </c>
      <c r="I258" s="66">
        <v>479</v>
      </c>
      <c r="J258" s="66">
        <v>5629128</v>
      </c>
      <c r="K258" s="66">
        <v>4029.3333333333335</v>
      </c>
    </row>
    <row r="259" spans="1:11" x14ac:dyDescent="0.2">
      <c r="A259" s="4" t="s">
        <v>47</v>
      </c>
      <c r="B259" s="66">
        <v>500</v>
      </c>
      <c r="C259" s="66">
        <v>6960</v>
      </c>
      <c r="D259" s="66">
        <v>60733652</v>
      </c>
      <c r="E259" s="66">
        <v>2949</v>
      </c>
      <c r="F259" s="66"/>
      <c r="G259" s="68" t="s">
        <v>47</v>
      </c>
      <c r="H259" s="66">
        <v>80</v>
      </c>
      <c r="I259" s="66">
        <v>1097</v>
      </c>
      <c r="J259" s="66">
        <v>14870069</v>
      </c>
      <c r="K259" s="66">
        <v>4633.666666666667</v>
      </c>
    </row>
    <row r="260" spans="1:11" x14ac:dyDescent="0.2">
      <c r="A260" t="s">
        <v>18</v>
      </c>
      <c r="B260" s="66">
        <v>679</v>
      </c>
      <c r="C260" s="66">
        <v>21915</v>
      </c>
      <c r="D260" s="66">
        <v>188424375</v>
      </c>
      <c r="E260" s="66">
        <v>2859.6666666666665</v>
      </c>
      <c r="F260" s="66"/>
      <c r="G260" s="66" t="s">
        <v>18</v>
      </c>
      <c r="H260" s="66">
        <v>61</v>
      </c>
      <c r="I260" s="66">
        <v>1952</v>
      </c>
      <c r="J260" s="66">
        <v>25988801</v>
      </c>
      <c r="K260" s="66">
        <v>4483</v>
      </c>
    </row>
    <row r="261" spans="1:11" x14ac:dyDescent="0.2">
      <c r="A261" t="s">
        <v>19</v>
      </c>
      <c r="B261" s="66">
        <v>700</v>
      </c>
      <c r="C261" s="66">
        <v>47821</v>
      </c>
      <c r="D261" s="66">
        <v>394517085</v>
      </c>
      <c r="E261" s="66">
        <v>2759.6666666666665</v>
      </c>
      <c r="F261" s="66" t="s">
        <v>28</v>
      </c>
      <c r="G261" s="66" t="s">
        <v>19</v>
      </c>
      <c r="H261" s="66">
        <v>39</v>
      </c>
      <c r="I261" s="66">
        <v>2635</v>
      </c>
      <c r="J261" s="66">
        <v>37633510</v>
      </c>
      <c r="K261" s="66">
        <v>4772.666666666667</v>
      </c>
    </row>
    <row r="262" spans="1:11" x14ac:dyDescent="0.2">
      <c r="A262" t="s">
        <v>20</v>
      </c>
      <c r="B262" s="66">
        <v>240</v>
      </c>
      <c r="C262" s="66">
        <v>34887</v>
      </c>
      <c r="D262" s="66">
        <v>299652754</v>
      </c>
      <c r="E262" s="66">
        <v>2874.6666666666665</v>
      </c>
      <c r="F262" s="66"/>
      <c r="G262" s="66" t="s">
        <v>20</v>
      </c>
      <c r="H262" s="66">
        <v>24</v>
      </c>
      <c r="I262" s="66">
        <v>3641</v>
      </c>
      <c r="J262" s="66">
        <v>55009076</v>
      </c>
      <c r="K262" s="66">
        <v>5069.333333333333</v>
      </c>
    </row>
    <row r="263" spans="1:11" x14ac:dyDescent="0.2">
      <c r="A263" t="s">
        <v>21</v>
      </c>
      <c r="B263" s="66">
        <v>61</v>
      </c>
      <c r="C263" s="66">
        <v>21612</v>
      </c>
      <c r="D263" s="66">
        <v>205783166</v>
      </c>
      <c r="E263" s="66">
        <v>3187</v>
      </c>
      <c r="F263" s="66"/>
      <c r="G263" s="66" t="s">
        <v>21</v>
      </c>
      <c r="H263" s="66">
        <v>8</v>
      </c>
      <c r="I263" s="66">
        <v>2760</v>
      </c>
      <c r="J263" s="66">
        <v>51954481</v>
      </c>
      <c r="K263" s="66">
        <v>6239.333333333333</v>
      </c>
    </row>
    <row r="264" spans="1:11" x14ac:dyDescent="0.2">
      <c r="A264" t="s">
        <v>23</v>
      </c>
      <c r="B264" s="66">
        <v>29</v>
      </c>
      <c r="C264" s="66">
        <v>19413</v>
      </c>
      <c r="D264" s="66">
        <v>148607086</v>
      </c>
      <c r="E264" s="66">
        <v>2567.3333333333335</v>
      </c>
      <c r="F264" s="66"/>
      <c r="G264" s="66" t="s">
        <v>46</v>
      </c>
      <c r="H264" s="66">
        <v>4</v>
      </c>
      <c r="I264" s="66">
        <v>2347</v>
      </c>
      <c r="J264" s="66">
        <v>32182006</v>
      </c>
      <c r="K264" s="66">
        <v>4544.666666666667</v>
      </c>
    </row>
    <row r="265" spans="1:11" x14ac:dyDescent="0.2">
      <c r="A265" t="s">
        <v>24</v>
      </c>
      <c r="B265" s="66">
        <v>16</v>
      </c>
      <c r="C265" s="66">
        <v>63696</v>
      </c>
      <c r="D265" s="66">
        <v>736380664</v>
      </c>
      <c r="E265" s="66">
        <v>3867.3333333333335</v>
      </c>
      <c r="F265" s="66"/>
      <c r="G265" s="66" t="s">
        <v>24</v>
      </c>
      <c r="H265" s="66">
        <v>4</v>
      </c>
      <c r="I265" s="66">
        <v>21327</v>
      </c>
      <c r="J265" s="66">
        <v>291187376</v>
      </c>
      <c r="K265" s="66">
        <v>4598.666666666667</v>
      </c>
    </row>
    <row r="269" spans="1:11" x14ac:dyDescent="0.2">
      <c r="B269" s="10" t="s">
        <v>63</v>
      </c>
      <c r="H269" s="10" t="s">
        <v>64</v>
      </c>
    </row>
    <row r="271" spans="1:11" x14ac:dyDescent="0.2">
      <c r="A271" s="11"/>
      <c r="B271" s="11"/>
      <c r="C271" s="11"/>
      <c r="D271" s="11" t="s">
        <v>2</v>
      </c>
      <c r="E271" s="11" t="s">
        <v>3</v>
      </c>
      <c r="F271" s="11"/>
      <c r="G271" s="11"/>
      <c r="H271" s="11"/>
      <c r="I271" s="11"/>
      <c r="J271" s="11" t="s">
        <v>2</v>
      </c>
      <c r="K271" s="11" t="s">
        <v>3</v>
      </c>
    </row>
    <row r="272" spans="1:11" x14ac:dyDescent="0.2">
      <c r="A272" s="11" t="s">
        <v>4</v>
      </c>
      <c r="B272" s="11" t="s">
        <v>5</v>
      </c>
      <c r="C272" s="11" t="s">
        <v>6</v>
      </c>
      <c r="D272" s="11" t="s">
        <v>7</v>
      </c>
      <c r="E272" s="11" t="s">
        <v>8</v>
      </c>
      <c r="F272" s="11"/>
      <c r="G272" s="11" t="s">
        <v>4</v>
      </c>
      <c r="H272" s="11" t="s">
        <v>5</v>
      </c>
      <c r="I272" s="11" t="s">
        <v>6</v>
      </c>
      <c r="J272" s="11" t="s">
        <v>7</v>
      </c>
      <c r="K272" s="11" t="s">
        <v>8</v>
      </c>
    </row>
    <row r="273" spans="1:11" s="13" customFormat="1" ht="13.5" thickBot="1" x14ac:dyDescent="0.25">
      <c r="A273" s="12" t="s">
        <v>9</v>
      </c>
      <c r="B273" s="12" t="s">
        <v>10</v>
      </c>
      <c r="C273" s="12" t="s">
        <v>11</v>
      </c>
      <c r="D273" s="12" t="s">
        <v>12</v>
      </c>
      <c r="E273" s="12" t="s">
        <v>13</v>
      </c>
      <c r="F273" s="12"/>
      <c r="G273" s="12" t="s">
        <v>9</v>
      </c>
      <c r="H273" s="12" t="s">
        <v>10</v>
      </c>
      <c r="I273" s="12" t="s">
        <v>11</v>
      </c>
      <c r="J273" s="12" t="s">
        <v>12</v>
      </c>
      <c r="K273" s="12" t="s">
        <v>13</v>
      </c>
    </row>
    <row r="274" spans="1:11" ht="13.5" thickTop="1" x14ac:dyDescent="0.2"/>
    <row r="276" spans="1:11" x14ac:dyDescent="0.2">
      <c r="A276" t="s">
        <v>27</v>
      </c>
      <c r="B276" s="70">
        <v>27</v>
      </c>
      <c r="C276" s="70">
        <v>14739</v>
      </c>
      <c r="D276" s="73">
        <v>236003079</v>
      </c>
      <c r="E276" s="73">
        <v>5342.666666666667</v>
      </c>
      <c r="F276" s="70"/>
      <c r="G276" s="70" t="s">
        <v>27</v>
      </c>
      <c r="H276" s="70">
        <v>547</v>
      </c>
      <c r="I276" s="70">
        <v>66683</v>
      </c>
      <c r="J276" s="73">
        <v>655491541</v>
      </c>
      <c r="K276" s="73">
        <v>3283.6666666666665</v>
      </c>
    </row>
    <row r="277" spans="1:11" x14ac:dyDescent="0.2">
      <c r="B277" s="70"/>
      <c r="C277" s="70"/>
      <c r="D277" s="70"/>
      <c r="E277" s="70"/>
      <c r="F277" s="70"/>
      <c r="G277" s="70" t="s">
        <v>28</v>
      </c>
      <c r="H277" s="70"/>
      <c r="I277" s="70"/>
      <c r="J277" s="70"/>
      <c r="K277" s="70"/>
    </row>
    <row r="278" spans="1:11" x14ac:dyDescent="0.2">
      <c r="A278" s="3">
        <v>0</v>
      </c>
      <c r="B278" s="70">
        <v>1</v>
      </c>
      <c r="C278" s="70">
        <v>0</v>
      </c>
      <c r="D278" s="70">
        <v>0</v>
      </c>
      <c r="E278" s="70">
        <v>0</v>
      </c>
      <c r="F278" s="70"/>
      <c r="G278" s="71">
        <v>0</v>
      </c>
      <c r="H278" s="70">
        <v>0</v>
      </c>
      <c r="I278" s="70">
        <v>0</v>
      </c>
      <c r="J278" s="74">
        <v>0</v>
      </c>
      <c r="K278" s="74">
        <v>0</v>
      </c>
    </row>
    <row r="279" spans="1:11" x14ac:dyDescent="0.2">
      <c r="A279" s="4" t="s">
        <v>16</v>
      </c>
      <c r="B279" s="70">
        <v>7</v>
      </c>
      <c r="C279" s="70">
        <v>19</v>
      </c>
      <c r="D279" s="70">
        <v>287753</v>
      </c>
      <c r="E279" s="70">
        <v>5048.333333333333</v>
      </c>
      <c r="F279" s="70"/>
      <c r="G279" s="72" t="s">
        <v>16</v>
      </c>
      <c r="H279" s="70">
        <v>134</v>
      </c>
      <c r="I279" s="70">
        <v>319</v>
      </c>
      <c r="J279" s="70">
        <v>3923574</v>
      </c>
      <c r="K279" s="70">
        <v>4108.333333333333</v>
      </c>
    </row>
    <row r="280" spans="1:11" x14ac:dyDescent="0.2">
      <c r="A280" t="s">
        <v>17</v>
      </c>
      <c r="B280" s="70">
        <v>4</v>
      </c>
      <c r="C280" s="70">
        <v>26</v>
      </c>
      <c r="D280" s="70">
        <v>355639</v>
      </c>
      <c r="E280" s="70">
        <v>4741.666666666667</v>
      </c>
      <c r="F280" s="70"/>
      <c r="G280" s="70" t="s">
        <v>17</v>
      </c>
      <c r="H280" s="70">
        <v>97</v>
      </c>
      <c r="I280" s="70">
        <v>653</v>
      </c>
      <c r="J280" s="70">
        <v>6962979</v>
      </c>
      <c r="K280" s="70">
        <v>3433.3333333333335</v>
      </c>
    </row>
    <row r="281" spans="1:11" x14ac:dyDescent="0.2">
      <c r="A281" s="4" t="s">
        <v>47</v>
      </c>
      <c r="B281" s="70">
        <v>1</v>
      </c>
      <c r="C281" s="70">
        <v>11</v>
      </c>
      <c r="D281" s="70">
        <v>148577</v>
      </c>
      <c r="E281" s="70">
        <v>4245</v>
      </c>
      <c r="F281" s="70"/>
      <c r="G281" s="72" t="s">
        <v>47</v>
      </c>
      <c r="H281" s="70">
        <v>82</v>
      </c>
      <c r="I281" s="70">
        <v>1149</v>
      </c>
      <c r="J281" s="70">
        <v>9178262</v>
      </c>
      <c r="K281" s="70">
        <v>2667.3333333333335</v>
      </c>
    </row>
    <row r="282" spans="1:11" x14ac:dyDescent="0.2">
      <c r="A282" t="s">
        <v>18</v>
      </c>
      <c r="B282" s="70">
        <v>3</v>
      </c>
      <c r="C282" s="70">
        <v>104</v>
      </c>
      <c r="D282" s="70">
        <v>1241287</v>
      </c>
      <c r="E282" s="70">
        <v>4069.6666666666665</v>
      </c>
      <c r="F282" s="70"/>
      <c r="G282" s="70" t="s">
        <v>18</v>
      </c>
      <c r="H282" s="70">
        <v>124</v>
      </c>
      <c r="I282" s="70">
        <v>3704</v>
      </c>
      <c r="J282" s="70">
        <v>34022507</v>
      </c>
      <c r="K282" s="70">
        <v>3056.6666666666665</v>
      </c>
    </row>
    <row r="283" spans="1:11" x14ac:dyDescent="0.2">
      <c r="A283" t="s">
        <v>19</v>
      </c>
      <c r="B283" s="70">
        <v>2</v>
      </c>
      <c r="C283" s="70">
        <v>147</v>
      </c>
      <c r="D283" s="70">
        <v>2326469</v>
      </c>
      <c r="E283" s="70">
        <v>5299.333333333333</v>
      </c>
      <c r="F283" s="70"/>
      <c r="G283" s="70" t="s">
        <v>19</v>
      </c>
      <c r="H283" s="70">
        <v>40</v>
      </c>
      <c r="I283" s="70">
        <v>2706</v>
      </c>
      <c r="J283" s="70">
        <v>28216775</v>
      </c>
      <c r="K283" s="70">
        <v>3481.3333333333335</v>
      </c>
    </row>
    <row r="284" spans="1:11" x14ac:dyDescent="0.2">
      <c r="A284" t="s">
        <v>20</v>
      </c>
      <c r="B284" s="70">
        <v>3</v>
      </c>
      <c r="C284" s="70">
        <v>530</v>
      </c>
      <c r="D284" s="70">
        <v>7899946</v>
      </c>
      <c r="E284" s="70">
        <v>4959</v>
      </c>
      <c r="F284" s="70"/>
      <c r="G284" s="70" t="s">
        <v>20</v>
      </c>
      <c r="H284" s="70">
        <v>25</v>
      </c>
      <c r="I284" s="70">
        <v>4060</v>
      </c>
      <c r="J284" s="70">
        <v>34380356</v>
      </c>
      <c r="K284" s="70">
        <v>2830.6666666666665</v>
      </c>
    </row>
    <row r="285" spans="1:11" x14ac:dyDescent="0.2">
      <c r="A285" t="s">
        <v>21</v>
      </c>
      <c r="B285" s="70">
        <v>3</v>
      </c>
      <c r="C285" s="70">
        <v>1087</v>
      </c>
      <c r="D285" s="70">
        <v>18607011</v>
      </c>
      <c r="E285" s="70">
        <v>5699</v>
      </c>
      <c r="F285" s="70"/>
      <c r="G285" s="70" t="s">
        <v>21</v>
      </c>
      <c r="H285" s="70">
        <v>22</v>
      </c>
      <c r="I285" s="70">
        <v>8333</v>
      </c>
      <c r="J285" s="70">
        <v>71958179</v>
      </c>
      <c r="K285" s="70">
        <v>2885.3333333333335</v>
      </c>
    </row>
    <row r="286" spans="1:11" x14ac:dyDescent="0.2">
      <c r="A286" t="s">
        <v>23</v>
      </c>
      <c r="B286" s="70">
        <v>2</v>
      </c>
      <c r="C286" s="70">
        <v>1097</v>
      </c>
      <c r="D286" s="70">
        <v>16772526</v>
      </c>
      <c r="E286" s="70">
        <v>5071.666666666667</v>
      </c>
      <c r="F286" s="70"/>
      <c r="G286" s="70" t="s">
        <v>23</v>
      </c>
      <c r="H286" s="70">
        <v>12</v>
      </c>
      <c r="I286" s="70">
        <v>8846</v>
      </c>
      <c r="J286" s="70">
        <v>64200268</v>
      </c>
      <c r="K286" s="70">
        <v>2420.3333333333335</v>
      </c>
    </row>
    <row r="287" spans="1:11" x14ac:dyDescent="0.2">
      <c r="A287" t="s">
        <v>24</v>
      </c>
      <c r="B287" s="70">
        <v>1</v>
      </c>
      <c r="C287" s="70">
        <v>11718</v>
      </c>
      <c r="D287" s="70">
        <v>188363871</v>
      </c>
      <c r="E287" s="70">
        <v>5366.666666666667</v>
      </c>
      <c r="F287" s="70"/>
      <c r="G287" s="70" t="s">
        <v>24</v>
      </c>
      <c r="H287" s="70">
        <v>11</v>
      </c>
      <c r="I287" s="70">
        <v>36913</v>
      </c>
      <c r="J287" s="70">
        <v>402589684</v>
      </c>
      <c r="K287" s="70">
        <v>3648.3333333333335</v>
      </c>
    </row>
    <row r="288" spans="1:11" x14ac:dyDescent="0.2">
      <c r="A288" s="16"/>
      <c r="B288" s="16"/>
    </row>
    <row r="289" spans="1:11" x14ac:dyDescent="0.2">
      <c r="A289" s="85" t="s">
        <v>54</v>
      </c>
      <c r="B289" s="85"/>
      <c r="C289" s="85"/>
      <c r="D289" s="85"/>
      <c r="E289" s="85"/>
      <c r="F289" s="85"/>
      <c r="G289" s="85"/>
      <c r="H289" s="85"/>
      <c r="I289" s="85"/>
    </row>
    <row r="290" spans="1:11" x14ac:dyDescent="0.2">
      <c r="A290" s="19"/>
      <c r="B290" s="19"/>
      <c r="C290" s="19"/>
      <c r="D290" s="19"/>
      <c r="E290" s="19"/>
      <c r="F290" s="19"/>
      <c r="G290" s="19"/>
      <c r="H290" s="19"/>
      <c r="I290" s="19"/>
    </row>
    <row r="292" spans="1:11" x14ac:dyDescent="0.2">
      <c r="D292" s="86"/>
      <c r="E292" s="86"/>
      <c r="F292" s="86"/>
      <c r="G292" s="86"/>
      <c r="H292" s="86"/>
    </row>
    <row r="296" spans="1:11" x14ac:dyDescent="0.2">
      <c r="B296" s="10" t="s">
        <v>65</v>
      </c>
      <c r="H296" s="10" t="s">
        <v>66</v>
      </c>
    </row>
    <row r="298" spans="1:11" x14ac:dyDescent="0.2">
      <c r="A298" s="11"/>
      <c r="B298" s="11"/>
      <c r="C298" s="11"/>
      <c r="D298" s="11" t="s">
        <v>2</v>
      </c>
      <c r="E298" s="11" t="s">
        <v>3</v>
      </c>
      <c r="F298" s="11"/>
      <c r="G298" s="11"/>
      <c r="H298" s="11"/>
      <c r="I298" s="11"/>
      <c r="J298" s="11" t="s">
        <v>2</v>
      </c>
      <c r="K298" s="11" t="s">
        <v>3</v>
      </c>
    </row>
    <row r="299" spans="1:11" x14ac:dyDescent="0.2">
      <c r="A299" s="11" t="s">
        <v>4</v>
      </c>
      <c r="B299" s="11" t="s">
        <v>5</v>
      </c>
      <c r="C299" s="11" t="s">
        <v>6</v>
      </c>
      <c r="D299" s="11" t="s">
        <v>7</v>
      </c>
      <c r="E299" s="11" t="s">
        <v>8</v>
      </c>
      <c r="F299" s="11"/>
      <c r="G299" s="11" t="s">
        <v>4</v>
      </c>
      <c r="H299" s="11" t="s">
        <v>5</v>
      </c>
      <c r="I299" s="11" t="s">
        <v>6</v>
      </c>
      <c r="J299" s="11" t="s">
        <v>7</v>
      </c>
      <c r="K299" s="11" t="s">
        <v>8</v>
      </c>
    </row>
    <row r="300" spans="1:11" s="13" customFormat="1" ht="13.5" thickBot="1" x14ac:dyDescent="0.25">
      <c r="A300" s="12" t="s">
        <v>9</v>
      </c>
      <c r="B300" s="12" t="s">
        <v>10</v>
      </c>
      <c r="C300" s="12" t="s">
        <v>11</v>
      </c>
      <c r="D300" s="12" t="s">
        <v>12</v>
      </c>
      <c r="E300" s="12" t="s">
        <v>13</v>
      </c>
      <c r="F300" s="12"/>
      <c r="G300" s="12" t="s">
        <v>9</v>
      </c>
      <c r="H300" s="12" t="s">
        <v>10</v>
      </c>
      <c r="I300" s="12" t="s">
        <v>11</v>
      </c>
      <c r="J300" s="12" t="s">
        <v>12</v>
      </c>
      <c r="K300" s="12" t="s">
        <v>13</v>
      </c>
    </row>
    <row r="301" spans="1:11" ht="13.5" thickTop="1" x14ac:dyDescent="0.2"/>
    <row r="303" spans="1:11" x14ac:dyDescent="0.2">
      <c r="A303" t="s">
        <v>27</v>
      </c>
      <c r="B303" s="75">
        <v>55</v>
      </c>
      <c r="C303" s="75">
        <v>38335</v>
      </c>
      <c r="D303" s="77">
        <v>347510568</v>
      </c>
      <c r="E303" s="77">
        <v>3035.3333333333335</v>
      </c>
      <c r="F303" s="75"/>
      <c r="G303" s="75" t="s">
        <v>27</v>
      </c>
      <c r="H303" s="75">
        <v>2642</v>
      </c>
      <c r="I303" s="75">
        <v>119159</v>
      </c>
      <c r="J303" s="77">
        <v>909163521</v>
      </c>
      <c r="K303" s="77">
        <v>2550.3333333333335</v>
      </c>
    </row>
    <row r="304" spans="1:11" x14ac:dyDescent="0.2">
      <c r="A304" t="s">
        <v>28</v>
      </c>
      <c r="B304" s="75"/>
      <c r="C304" s="75"/>
      <c r="D304" s="75"/>
      <c r="E304" s="75"/>
      <c r="F304" s="75"/>
      <c r="G304" s="75" t="s">
        <v>28</v>
      </c>
      <c r="H304" s="75"/>
      <c r="I304" s="75"/>
      <c r="J304" s="75"/>
      <c r="K304" s="75"/>
    </row>
    <row r="305" spans="1:11" x14ac:dyDescent="0.2">
      <c r="A305" s="3">
        <v>0</v>
      </c>
      <c r="B305" s="75">
        <v>0</v>
      </c>
      <c r="C305" s="75">
        <v>0</v>
      </c>
      <c r="D305" s="78">
        <v>0</v>
      </c>
      <c r="E305" s="75">
        <v>0</v>
      </c>
      <c r="F305" s="75"/>
      <c r="G305" s="75" t="s">
        <v>15</v>
      </c>
      <c r="H305" s="75">
        <v>48</v>
      </c>
      <c r="I305" s="75">
        <v>0</v>
      </c>
      <c r="J305" s="75">
        <v>220520</v>
      </c>
      <c r="K305" s="75">
        <v>2477.6666666666665</v>
      </c>
    </row>
    <row r="306" spans="1:11" x14ac:dyDescent="0.2">
      <c r="A306" s="4" t="s">
        <v>16</v>
      </c>
      <c r="B306" s="75">
        <v>6</v>
      </c>
      <c r="C306" s="75">
        <v>9</v>
      </c>
      <c r="D306" s="75">
        <v>63979</v>
      </c>
      <c r="E306" s="75">
        <v>2559</v>
      </c>
      <c r="F306" s="75"/>
      <c r="G306" s="75" t="s">
        <v>16</v>
      </c>
      <c r="H306" s="75">
        <v>397</v>
      </c>
      <c r="I306" s="75">
        <v>978</v>
      </c>
      <c r="J306" s="75">
        <v>6907153</v>
      </c>
      <c r="K306" s="75">
        <v>2328</v>
      </c>
    </row>
    <row r="307" spans="1:11" x14ac:dyDescent="0.2">
      <c r="A307" t="s">
        <v>17</v>
      </c>
      <c r="B307" s="75">
        <v>5</v>
      </c>
      <c r="C307" s="75">
        <v>34</v>
      </c>
      <c r="D307" s="75">
        <v>340087</v>
      </c>
      <c r="E307" s="79">
        <v>3334</v>
      </c>
      <c r="F307" s="75"/>
      <c r="G307" s="75" t="s">
        <v>17</v>
      </c>
      <c r="H307" s="75">
        <v>508</v>
      </c>
      <c r="I307" s="75">
        <v>3347</v>
      </c>
      <c r="J307" s="75">
        <v>21308416</v>
      </c>
      <c r="K307" s="75">
        <v>2131.6666666666665</v>
      </c>
    </row>
    <row r="308" spans="1:11" x14ac:dyDescent="0.2">
      <c r="A308" s="4" t="s">
        <v>47</v>
      </c>
      <c r="B308" s="75">
        <v>5</v>
      </c>
      <c r="C308" s="75">
        <v>62</v>
      </c>
      <c r="D308" s="75">
        <v>585472</v>
      </c>
      <c r="E308" s="75">
        <v>3147.6666666666665</v>
      </c>
      <c r="F308" s="75"/>
      <c r="G308" s="76" t="s">
        <v>47</v>
      </c>
      <c r="H308" s="75">
        <v>338</v>
      </c>
      <c r="I308" s="75">
        <v>4714</v>
      </c>
      <c r="J308" s="75">
        <v>36685321</v>
      </c>
      <c r="K308" s="75">
        <v>2631</v>
      </c>
    </row>
    <row r="309" spans="1:11" x14ac:dyDescent="0.2">
      <c r="A309" t="s">
        <v>18</v>
      </c>
      <c r="B309" s="75">
        <v>8</v>
      </c>
      <c r="C309" s="75">
        <v>289</v>
      </c>
      <c r="D309" s="75">
        <v>1332554</v>
      </c>
      <c r="E309" s="75">
        <v>1547.6666666666667</v>
      </c>
      <c r="F309" s="75"/>
      <c r="G309" s="75" t="s">
        <v>18</v>
      </c>
      <c r="H309" s="75">
        <v>494</v>
      </c>
      <c r="I309" s="75">
        <v>16259</v>
      </c>
      <c r="J309" s="75">
        <v>128413067</v>
      </c>
      <c r="K309" s="75">
        <v>2622.3333333333335</v>
      </c>
    </row>
    <row r="310" spans="1:11" x14ac:dyDescent="0.2">
      <c r="A310" t="s">
        <v>19</v>
      </c>
      <c r="B310" s="75">
        <v>4</v>
      </c>
      <c r="C310" s="75">
        <v>318</v>
      </c>
      <c r="D310" s="75">
        <v>1844757</v>
      </c>
      <c r="E310" s="75">
        <v>1958.3333333333333</v>
      </c>
      <c r="F310" s="75"/>
      <c r="G310" s="75" t="s">
        <v>19</v>
      </c>
      <c r="H310" s="75">
        <v>621</v>
      </c>
      <c r="I310" s="75">
        <v>42480</v>
      </c>
      <c r="J310" s="75">
        <v>328666800</v>
      </c>
      <c r="K310" s="75">
        <v>2588.6666666666665</v>
      </c>
    </row>
    <row r="311" spans="1:11" x14ac:dyDescent="0.2">
      <c r="A311" t="s">
        <v>20</v>
      </c>
      <c r="B311" s="75">
        <v>7</v>
      </c>
      <c r="C311" s="75">
        <v>1133</v>
      </c>
      <c r="D311" s="75">
        <v>4857369</v>
      </c>
      <c r="E311" s="75">
        <v>1447.6666666666667</v>
      </c>
      <c r="F311" s="75"/>
      <c r="G311" s="75" t="s">
        <v>20</v>
      </c>
      <c r="H311" s="75">
        <v>191</v>
      </c>
      <c r="I311" s="75">
        <v>27186</v>
      </c>
      <c r="J311" s="75">
        <v>210263322</v>
      </c>
      <c r="K311" s="75">
        <v>2588.3333333333335</v>
      </c>
    </row>
    <row r="312" spans="1:11" x14ac:dyDescent="0.2">
      <c r="A312" t="s">
        <v>21</v>
      </c>
      <c r="B312" s="75">
        <v>6</v>
      </c>
      <c r="C312" s="75">
        <v>2430</v>
      </c>
      <c r="D312" s="75">
        <v>9129559</v>
      </c>
      <c r="E312" s="75">
        <v>1262.6666666666667</v>
      </c>
      <c r="F312" s="75"/>
      <c r="G312" s="75" t="s">
        <v>21</v>
      </c>
      <c r="H312" s="75">
        <v>31</v>
      </c>
      <c r="I312" s="75">
        <v>10519</v>
      </c>
      <c r="J312" s="75">
        <v>81870506</v>
      </c>
      <c r="K312" s="75">
        <v>2615.3333333333335</v>
      </c>
    </row>
    <row r="313" spans="1:11" x14ac:dyDescent="0.2">
      <c r="A313" t="s">
        <v>23</v>
      </c>
      <c r="B313" s="75">
        <v>6</v>
      </c>
      <c r="C313" s="75">
        <v>4507</v>
      </c>
      <c r="D313" s="75">
        <v>20975422</v>
      </c>
      <c r="E313" s="75">
        <v>1552.6666666666667</v>
      </c>
      <c r="F313" s="75"/>
      <c r="G313" s="75" t="s">
        <v>23</v>
      </c>
      <c r="H313" s="75">
        <v>13</v>
      </c>
      <c r="I313" s="75">
        <v>8220</v>
      </c>
      <c r="J313" s="75">
        <v>52224812</v>
      </c>
      <c r="K313" s="75">
        <v>2151.3333333333335</v>
      </c>
    </row>
    <row r="314" spans="1:11" x14ac:dyDescent="0.2">
      <c r="A314" t="s">
        <v>24</v>
      </c>
      <c r="B314" s="75">
        <v>8</v>
      </c>
      <c r="C314" s="75">
        <v>29553</v>
      </c>
      <c r="D314" s="75">
        <v>308381369</v>
      </c>
      <c r="E314" s="75">
        <v>3493.3333333333335</v>
      </c>
      <c r="F314" s="75"/>
      <c r="G314" s="75" t="s">
        <v>24</v>
      </c>
      <c r="H314" s="75">
        <v>1</v>
      </c>
      <c r="I314" s="75">
        <v>5456</v>
      </c>
      <c r="J314" s="75">
        <v>42603604</v>
      </c>
      <c r="K314" s="75">
        <v>2543.6666666666665</v>
      </c>
    </row>
    <row r="315" spans="1:11" x14ac:dyDescent="0.2">
      <c r="E315" t="s">
        <v>28</v>
      </c>
    </row>
    <row r="317" spans="1:11" x14ac:dyDescent="0.2">
      <c r="B317" s="10"/>
    </row>
    <row r="318" spans="1:11" x14ac:dyDescent="0.2">
      <c r="B318" s="10" t="s">
        <v>67</v>
      </c>
      <c r="H318" s="10" t="s">
        <v>68</v>
      </c>
    </row>
    <row r="320" spans="1:11" x14ac:dyDescent="0.2">
      <c r="A320" s="11"/>
      <c r="B320" s="11"/>
      <c r="C320" s="11"/>
      <c r="D320" s="11" t="s">
        <v>2</v>
      </c>
      <c r="E320" s="11" t="s">
        <v>3</v>
      </c>
      <c r="F320" s="11"/>
      <c r="G320" s="11"/>
      <c r="H320" s="11"/>
      <c r="I320" s="11"/>
      <c r="J320" s="11" t="s">
        <v>2</v>
      </c>
      <c r="K320" s="11" t="s">
        <v>3</v>
      </c>
    </row>
    <row r="321" spans="1:11" x14ac:dyDescent="0.2">
      <c r="A321" s="11" t="s">
        <v>4</v>
      </c>
      <c r="B321" s="11" t="s">
        <v>5</v>
      </c>
      <c r="C321" s="11" t="s">
        <v>6</v>
      </c>
      <c r="D321" s="11" t="s">
        <v>7</v>
      </c>
      <c r="E321" s="11" t="s">
        <v>8</v>
      </c>
      <c r="F321" s="11"/>
      <c r="G321" s="11" t="s">
        <v>4</v>
      </c>
      <c r="H321" s="11" t="s">
        <v>5</v>
      </c>
      <c r="I321" s="11" t="s">
        <v>6</v>
      </c>
      <c r="J321" s="11" t="s">
        <v>7</v>
      </c>
      <c r="K321" s="11" t="s">
        <v>8</v>
      </c>
    </row>
    <row r="322" spans="1:11" s="13" customFormat="1" ht="13.5" thickBot="1" x14ac:dyDescent="0.25">
      <c r="A322" s="12" t="s">
        <v>9</v>
      </c>
      <c r="B322" s="12" t="s">
        <v>10</v>
      </c>
      <c r="C322" s="12" t="s">
        <v>11</v>
      </c>
      <c r="D322" s="12" t="s">
        <v>12</v>
      </c>
      <c r="E322" s="12" t="s">
        <v>13</v>
      </c>
      <c r="F322" s="12"/>
      <c r="G322" s="12" t="s">
        <v>9</v>
      </c>
      <c r="H322" s="12" t="s">
        <v>10</v>
      </c>
      <c r="I322" s="12" t="s">
        <v>11</v>
      </c>
      <c r="J322" s="12" t="s">
        <v>12</v>
      </c>
      <c r="K322" s="12" t="s">
        <v>13</v>
      </c>
    </row>
    <row r="323" spans="1:11" ht="13.5" thickTop="1" x14ac:dyDescent="0.2"/>
    <row r="325" spans="1:11" x14ac:dyDescent="0.2">
      <c r="A325" t="s">
        <v>27</v>
      </c>
      <c r="B325" s="80">
        <v>992</v>
      </c>
      <c r="C325" s="80">
        <v>69807</v>
      </c>
      <c r="D325" s="82">
        <v>515275318</v>
      </c>
      <c r="E325" s="82">
        <v>2471.6666666666665</v>
      </c>
      <c r="F325" s="80"/>
      <c r="G325" s="80" t="s">
        <v>27</v>
      </c>
      <c r="H325" s="80">
        <v>76783</v>
      </c>
      <c r="I325" s="80">
        <v>967677</v>
      </c>
      <c r="J325" s="82">
        <v>9314762847</v>
      </c>
      <c r="K325" s="82">
        <v>3227</v>
      </c>
    </row>
    <row r="326" spans="1:11" x14ac:dyDescent="0.2">
      <c r="A326" t="s">
        <v>28</v>
      </c>
      <c r="B326" s="80"/>
      <c r="C326" s="80"/>
      <c r="D326" s="80"/>
      <c r="E326" s="80"/>
      <c r="F326" s="80"/>
      <c r="G326" s="80" t="s">
        <v>28</v>
      </c>
      <c r="H326" s="80"/>
      <c r="I326" s="80"/>
      <c r="J326" s="80"/>
      <c r="K326" s="80"/>
    </row>
    <row r="327" spans="1:11" x14ac:dyDescent="0.2">
      <c r="A327" s="3">
        <v>0</v>
      </c>
      <c r="B327" s="80">
        <v>2</v>
      </c>
      <c r="C327" s="80">
        <v>0</v>
      </c>
      <c r="D327" s="80">
        <v>103050</v>
      </c>
      <c r="E327" s="80">
        <v>4684</v>
      </c>
      <c r="F327" s="80"/>
      <c r="G327" s="80" t="s">
        <v>15</v>
      </c>
      <c r="H327" s="80">
        <v>11215</v>
      </c>
      <c r="I327" s="80">
        <v>0</v>
      </c>
      <c r="J327" s="80">
        <v>45266960</v>
      </c>
      <c r="K327" s="80">
        <v>3356.6666666666665</v>
      </c>
    </row>
    <row r="328" spans="1:11" x14ac:dyDescent="0.2">
      <c r="A328" s="4" t="s">
        <v>16</v>
      </c>
      <c r="B328" s="80">
        <v>20</v>
      </c>
      <c r="C328" s="80">
        <v>51</v>
      </c>
      <c r="D328" s="80">
        <v>353835</v>
      </c>
      <c r="E328" s="80">
        <v>2282.6666666666665</v>
      </c>
      <c r="F328" s="80"/>
      <c r="G328" s="80" t="s">
        <v>16</v>
      </c>
      <c r="H328" s="80">
        <v>34782</v>
      </c>
      <c r="I328" s="80">
        <v>66506</v>
      </c>
      <c r="J328" s="80">
        <v>642123661</v>
      </c>
      <c r="K328" s="80">
        <v>3253.6666666666665</v>
      </c>
    </row>
    <row r="329" spans="1:11" x14ac:dyDescent="0.2">
      <c r="A329" t="s">
        <v>17</v>
      </c>
      <c r="B329" s="80">
        <v>60</v>
      </c>
      <c r="C329" s="80">
        <v>385</v>
      </c>
      <c r="D329" s="80">
        <v>1804725</v>
      </c>
      <c r="E329" s="80">
        <v>1546.3333333333333</v>
      </c>
      <c r="F329" s="80"/>
      <c r="G329" s="80" t="s">
        <v>17</v>
      </c>
      <c r="H329" s="80">
        <v>12616</v>
      </c>
      <c r="I329" s="80">
        <v>84002</v>
      </c>
      <c r="J329" s="80">
        <v>652732670</v>
      </c>
      <c r="K329" s="80">
        <v>2627.6666666666665</v>
      </c>
    </row>
    <row r="330" spans="1:11" x14ac:dyDescent="0.2">
      <c r="A330" s="4" t="s">
        <v>47</v>
      </c>
      <c r="B330" s="80">
        <v>53</v>
      </c>
      <c r="C330" s="80">
        <v>800</v>
      </c>
      <c r="D330" s="80">
        <v>6216476</v>
      </c>
      <c r="E330" s="80">
        <v>2601</v>
      </c>
      <c r="F330" s="80"/>
      <c r="G330" s="81" t="s">
        <v>47</v>
      </c>
      <c r="H330" s="80">
        <v>9120</v>
      </c>
      <c r="I330" s="80">
        <v>123227</v>
      </c>
      <c r="J330" s="80">
        <v>945566294</v>
      </c>
      <c r="K330" s="80">
        <v>2589.6666666666665</v>
      </c>
    </row>
    <row r="331" spans="1:11" x14ac:dyDescent="0.2">
      <c r="A331" t="s">
        <v>18</v>
      </c>
      <c r="B331" s="80">
        <v>193</v>
      </c>
      <c r="C331" s="80">
        <v>7066</v>
      </c>
      <c r="D331" s="80">
        <v>55428203</v>
      </c>
      <c r="E331" s="80">
        <v>2597.6666666666665</v>
      </c>
      <c r="F331" s="80"/>
      <c r="G331" s="80" t="s">
        <v>18</v>
      </c>
      <c r="H331" s="80">
        <v>5783</v>
      </c>
      <c r="I331" s="80">
        <v>173149</v>
      </c>
      <c r="J331" s="80">
        <v>1476915583</v>
      </c>
      <c r="K331" s="80">
        <v>2892</v>
      </c>
    </row>
    <row r="332" spans="1:11" x14ac:dyDescent="0.2">
      <c r="A332" t="s">
        <v>19</v>
      </c>
      <c r="B332" s="80">
        <v>518</v>
      </c>
      <c r="C332" s="80">
        <v>35318</v>
      </c>
      <c r="D332" s="80">
        <v>269124537</v>
      </c>
      <c r="E332" s="80">
        <v>2548.6666666666665</v>
      </c>
      <c r="F332" s="80"/>
      <c r="G332" s="80" t="s">
        <v>19</v>
      </c>
      <c r="H332" s="80">
        <v>1877</v>
      </c>
      <c r="I332" s="80">
        <v>128561</v>
      </c>
      <c r="J332" s="80">
        <v>1225247137</v>
      </c>
      <c r="K332" s="80">
        <v>3206.3333333333335</v>
      </c>
    </row>
    <row r="333" spans="1:11" x14ac:dyDescent="0.2">
      <c r="A333" t="s">
        <v>20</v>
      </c>
      <c r="B333" s="80">
        <v>125</v>
      </c>
      <c r="C333" s="80">
        <v>17151</v>
      </c>
      <c r="D333" s="80">
        <v>136568763</v>
      </c>
      <c r="E333" s="80">
        <v>2665</v>
      </c>
      <c r="F333" s="80"/>
      <c r="G333" s="80" t="s">
        <v>20</v>
      </c>
      <c r="H333" s="80">
        <v>985</v>
      </c>
      <c r="I333" s="80">
        <v>144365</v>
      </c>
      <c r="J333" s="80">
        <v>1539188758</v>
      </c>
      <c r="K333" s="80">
        <v>3588.6666666666665</v>
      </c>
    </row>
    <row r="334" spans="1:11" x14ac:dyDescent="0.2">
      <c r="A334" t="s">
        <v>21</v>
      </c>
      <c r="B334" s="80">
        <v>13</v>
      </c>
      <c r="C334" s="80">
        <v>3930</v>
      </c>
      <c r="D334" s="80">
        <v>23300300</v>
      </c>
      <c r="E334" s="80">
        <v>2000.6666666666667</v>
      </c>
      <c r="F334" s="80"/>
      <c r="G334" s="80" t="s">
        <v>21</v>
      </c>
      <c r="H334" s="80">
        <v>274</v>
      </c>
      <c r="I334" s="80">
        <v>94293</v>
      </c>
      <c r="J334" s="80">
        <v>1031880530</v>
      </c>
      <c r="K334" s="80">
        <v>3664.6666666666665</v>
      </c>
    </row>
    <row r="335" spans="1:11" x14ac:dyDescent="0.2">
      <c r="A335" t="s">
        <v>30</v>
      </c>
      <c r="B335" s="80">
        <v>8</v>
      </c>
      <c r="C335" s="80">
        <v>5106</v>
      </c>
      <c r="D335" s="80">
        <v>22375429</v>
      </c>
      <c r="E335" s="80">
        <v>1498.3333333333333</v>
      </c>
      <c r="F335" s="80"/>
      <c r="G335" s="80" t="s">
        <v>23</v>
      </c>
      <c r="H335" s="80">
        <v>85</v>
      </c>
      <c r="I335" s="80">
        <v>57711</v>
      </c>
      <c r="J335" s="80">
        <v>787705000</v>
      </c>
      <c r="K335" s="80">
        <v>4589.666666666667</v>
      </c>
    </row>
    <row r="336" spans="1:11" x14ac:dyDescent="0.2">
      <c r="B336" s="80"/>
      <c r="C336" s="80"/>
      <c r="D336" s="80"/>
      <c r="E336" s="80"/>
      <c r="F336" s="80"/>
      <c r="G336" s="80" t="s">
        <v>24</v>
      </c>
      <c r="H336" s="80">
        <v>46</v>
      </c>
      <c r="I336" s="80">
        <v>95863</v>
      </c>
      <c r="J336" s="80">
        <v>968136254</v>
      </c>
      <c r="K336" s="80">
        <v>3369.3333333333335</v>
      </c>
    </row>
    <row r="337" spans="1:9" x14ac:dyDescent="0.2">
      <c r="A337" s="16"/>
      <c r="B337" s="16"/>
    </row>
    <row r="338" spans="1:9" x14ac:dyDescent="0.2">
      <c r="A338" s="85" t="s">
        <v>54</v>
      </c>
      <c r="B338" s="85"/>
      <c r="C338" s="85"/>
      <c r="D338" s="85"/>
      <c r="E338" s="85"/>
      <c r="F338" s="85"/>
      <c r="G338" s="85"/>
      <c r="H338" s="85"/>
      <c r="I338" s="85"/>
    </row>
    <row r="374" spans="11:11" x14ac:dyDescent="0.2">
      <c r="K374" s="1"/>
    </row>
    <row r="450" spans="5:5" x14ac:dyDescent="0.2">
      <c r="E450" s="1"/>
    </row>
    <row r="470" spans="5:22" x14ac:dyDescent="0.2">
      <c r="P470">
        <f>+P471+P472+P473+P474+P475+P476+P477+P478+P479+P480</f>
        <v>18442</v>
      </c>
      <c r="Q470">
        <f>+Q471+Q472+Q473+Q474+Q475+Q476+Q477+Q478+Q479+Q480</f>
        <v>259861</v>
      </c>
      <c r="R470">
        <f>+R471+R472+R473+R474+R475+R476+R477+R478+R479+R480</f>
        <v>262970</v>
      </c>
      <c r="S470">
        <f>+S471+S472+S473+S474+S475+S476+S477+S478+S479+S480</f>
        <v>266341</v>
      </c>
      <c r="T470">
        <f>+T471+T472+T473+T474+T475+T476+T477+T478+T479+T480</f>
        <v>1462197844</v>
      </c>
      <c r="U470">
        <f t="shared" ref="U470:U480" si="3">+T470/(Q470+R470+S470)</f>
        <v>1852.8252953728718</v>
      </c>
    </row>
    <row r="471" spans="5:22" x14ac:dyDescent="0.2">
      <c r="E471" s="1"/>
      <c r="O471">
        <v>0</v>
      </c>
      <c r="P471">
        <f>2004+22</f>
        <v>2026</v>
      </c>
      <c r="Q471">
        <f>1472+5</f>
        <v>1477</v>
      </c>
      <c r="R471">
        <f>662+4</f>
        <v>666</v>
      </c>
      <c r="S471">
        <v>0</v>
      </c>
      <c r="T471">
        <v>4123697</v>
      </c>
      <c r="U471">
        <f t="shared" si="3"/>
        <v>1924.2636490900607</v>
      </c>
    </row>
    <row r="472" spans="5:22" x14ac:dyDescent="0.2">
      <c r="O472">
        <v>1</v>
      </c>
      <c r="P472">
        <f>8191+35</f>
        <v>8226</v>
      </c>
      <c r="Q472">
        <f>16684+50</f>
        <v>16734</v>
      </c>
      <c r="R472">
        <f>53+16954</f>
        <v>17007</v>
      </c>
      <c r="S472">
        <f>53+17195</f>
        <v>17248</v>
      </c>
      <c r="T472">
        <v>104604948</v>
      </c>
      <c r="U472">
        <f t="shared" si="3"/>
        <v>2051.5198964482533</v>
      </c>
    </row>
    <row r="473" spans="5:22" x14ac:dyDescent="0.2">
      <c r="O473">
        <v>2</v>
      </c>
      <c r="P473">
        <f>3749+2</f>
        <v>3751</v>
      </c>
      <c r="Q473">
        <f>23377+11</f>
        <v>23388</v>
      </c>
      <c r="R473">
        <f>24069+12</f>
        <v>24081</v>
      </c>
      <c r="S473">
        <f>24779+12</f>
        <v>24791</v>
      </c>
      <c r="T473">
        <v>119209982</v>
      </c>
      <c r="U473">
        <f t="shared" si="3"/>
        <v>1649.7368115139773</v>
      </c>
    </row>
    <row r="474" spans="5:22" x14ac:dyDescent="0.2">
      <c r="O474">
        <v>3</v>
      </c>
      <c r="P474">
        <f>2231+1</f>
        <v>2232</v>
      </c>
      <c r="Q474">
        <f>10+28450</f>
        <v>28460</v>
      </c>
      <c r="R474">
        <f>10+29055</f>
        <v>29065</v>
      </c>
      <c r="S474">
        <f>11+29735</f>
        <v>29746</v>
      </c>
      <c r="T474">
        <f>151544552+296489</f>
        <v>151841041</v>
      </c>
      <c r="U474">
        <f t="shared" si="3"/>
        <v>1739.8796965773281</v>
      </c>
    </row>
    <row r="475" spans="5:22" x14ac:dyDescent="0.2">
      <c r="O475">
        <v>4</v>
      </c>
      <c r="P475">
        <v>1413</v>
      </c>
      <c r="Q475">
        <v>40150</v>
      </c>
      <c r="R475">
        <v>41073</v>
      </c>
      <c r="S475">
        <v>42250</v>
      </c>
      <c r="T475">
        <v>227380711</v>
      </c>
      <c r="U475">
        <f t="shared" si="3"/>
        <v>1841.5419646400428</v>
      </c>
      <c r="V475">
        <f>+U475/(R475+S475+T475)</f>
        <v>8.0959698650206951E-6</v>
      </c>
    </row>
    <row r="476" spans="5:22" x14ac:dyDescent="0.2">
      <c r="O476">
        <v>5</v>
      </c>
      <c r="P476">
        <v>422</v>
      </c>
      <c r="Q476">
        <v>28400</v>
      </c>
      <c r="R476">
        <v>28713</v>
      </c>
      <c r="S476">
        <v>29201</v>
      </c>
      <c r="T476">
        <v>158029792</v>
      </c>
      <c r="U476">
        <f t="shared" si="3"/>
        <v>1830.8709131774683</v>
      </c>
    </row>
    <row r="477" spans="5:22" x14ac:dyDescent="0.2">
      <c r="O477">
        <v>6</v>
      </c>
      <c r="P477">
        <v>266</v>
      </c>
      <c r="Q477">
        <v>38597</v>
      </c>
      <c r="R477">
        <v>39471</v>
      </c>
      <c r="S477">
        <v>40102</v>
      </c>
      <c r="T477">
        <v>226479352</v>
      </c>
      <c r="U477">
        <f t="shared" si="3"/>
        <v>1916.5554032326309</v>
      </c>
    </row>
    <row r="478" spans="5:22" x14ac:dyDescent="0.2">
      <c r="O478">
        <v>7</v>
      </c>
      <c r="P478">
        <v>63</v>
      </c>
      <c r="Q478">
        <v>22315</v>
      </c>
      <c r="R478">
        <v>21863</v>
      </c>
      <c r="S478">
        <v>21748</v>
      </c>
      <c r="T478">
        <v>120411735</v>
      </c>
      <c r="U478">
        <f t="shared" si="3"/>
        <v>1826.4680854291175</v>
      </c>
    </row>
    <row r="479" spans="5:22" x14ac:dyDescent="0.2">
      <c r="O479">
        <v>8</v>
      </c>
      <c r="P479">
        <v>27</v>
      </c>
      <c r="Q479">
        <v>18056</v>
      </c>
      <c r="R479">
        <v>18269</v>
      </c>
      <c r="S479">
        <v>18627</v>
      </c>
      <c r="T479">
        <v>105653226</v>
      </c>
      <c r="U479">
        <f t="shared" si="3"/>
        <v>1922.6456907846848</v>
      </c>
    </row>
    <row r="480" spans="5:22" x14ac:dyDescent="0.2">
      <c r="O480">
        <v>9</v>
      </c>
      <c r="P480">
        <v>16</v>
      </c>
      <c r="Q480">
        <v>42284</v>
      </c>
      <c r="R480">
        <v>42762</v>
      </c>
      <c r="S480">
        <v>42628</v>
      </c>
      <c r="T480">
        <v>244463360</v>
      </c>
      <c r="U480">
        <f t="shared" si="3"/>
        <v>1914.7466202985729</v>
      </c>
    </row>
    <row r="570" spans="11:11" x14ac:dyDescent="0.2">
      <c r="K570" s="2"/>
    </row>
    <row r="641" spans="11:22" x14ac:dyDescent="0.2">
      <c r="Q641" t="s">
        <v>41</v>
      </c>
    </row>
    <row r="644" spans="11:22" x14ac:dyDescent="0.2">
      <c r="Q644">
        <f>Q646+Q647+Q648+Q649+Q650+Q653</f>
        <v>93</v>
      </c>
      <c r="R644">
        <f>R646+R647+R648+R649+R650+R653</f>
        <v>303</v>
      </c>
      <c r="S644">
        <f>S646+S647+S648+S649+S650+S653</f>
        <v>290</v>
      </c>
      <c r="T644">
        <f>T646+T647+T648+T649+T650+T653</f>
        <v>305</v>
      </c>
      <c r="U644">
        <f>U646+U647+U648+U649+U650+U653</f>
        <v>2458043</v>
      </c>
      <c r="V644">
        <f>(+U644/(T644+S644+R644))</f>
        <v>2737.2416481069044</v>
      </c>
    </row>
    <row r="646" spans="11:22" x14ac:dyDescent="0.2">
      <c r="K646" s="1"/>
      <c r="P646">
        <v>0</v>
      </c>
      <c r="Q646">
        <v>17</v>
      </c>
      <c r="R646">
        <v>4</v>
      </c>
      <c r="S646">
        <v>1</v>
      </c>
      <c r="T646">
        <v>0</v>
      </c>
      <c r="U646">
        <v>2799</v>
      </c>
      <c r="V646">
        <f>(+U646/(T646+S646+R646))</f>
        <v>559.79999999999995</v>
      </c>
    </row>
    <row r="647" spans="11:22" x14ac:dyDescent="0.2">
      <c r="P647">
        <v>1</v>
      </c>
      <c r="Q647">
        <v>58</v>
      </c>
      <c r="R647">
        <v>89</v>
      </c>
      <c r="S647">
        <v>85</v>
      </c>
      <c r="T647">
        <v>91</v>
      </c>
      <c r="U647">
        <v>718548</v>
      </c>
      <c r="V647">
        <f>(+U647/(T647+S647+R647))</f>
        <v>2711.5018867924528</v>
      </c>
    </row>
    <row r="648" spans="11:22" x14ac:dyDescent="0.2">
      <c r="P648">
        <v>2</v>
      </c>
      <c r="Q648">
        <v>10</v>
      </c>
      <c r="R648">
        <v>65</v>
      </c>
      <c r="S648">
        <v>60</v>
      </c>
      <c r="T648">
        <v>62</v>
      </c>
      <c r="U648">
        <v>341045</v>
      </c>
      <c r="V648">
        <f>(+U648/(T648+S648+R648))</f>
        <v>1823.7700534759358</v>
      </c>
    </row>
    <row r="649" spans="11:22" x14ac:dyDescent="0.2">
      <c r="P649">
        <v>3</v>
      </c>
      <c r="Q649">
        <v>5</v>
      </c>
      <c r="R649">
        <v>74</v>
      </c>
      <c r="S649">
        <v>71</v>
      </c>
      <c r="T649">
        <v>76</v>
      </c>
      <c r="U649">
        <v>697166</v>
      </c>
      <c r="V649">
        <f>(+U649/(T649+S649+R649))</f>
        <v>3154.5972850678731</v>
      </c>
    </row>
    <row r="650" spans="11:22" x14ac:dyDescent="0.2">
      <c r="P650">
        <v>4</v>
      </c>
      <c r="Q650">
        <v>3</v>
      </c>
      <c r="R650">
        <v>71</v>
      </c>
      <c r="S650">
        <v>73</v>
      </c>
      <c r="T650">
        <v>76</v>
      </c>
      <c r="U650">
        <v>698485</v>
      </c>
      <c r="V650">
        <f>(+U650/(T650+S650+R650))</f>
        <v>3174.931818181818</v>
      </c>
    </row>
    <row r="651" spans="11:22" x14ac:dyDescent="0.2">
      <c r="P651">
        <v>5</v>
      </c>
    </row>
    <row r="652" spans="11:22" x14ac:dyDescent="0.2">
      <c r="P652">
        <v>6</v>
      </c>
    </row>
    <row r="653" spans="11:22" x14ac:dyDescent="0.2">
      <c r="P653">
        <v>7</v>
      </c>
    </row>
    <row r="654" spans="11:22" x14ac:dyDescent="0.2">
      <c r="P654">
        <v>8</v>
      </c>
    </row>
    <row r="655" spans="11:22" x14ac:dyDescent="0.2">
      <c r="P655">
        <v>9</v>
      </c>
    </row>
    <row r="656" spans="11:22" x14ac:dyDescent="0.2">
      <c r="Q656" t="s">
        <v>42</v>
      </c>
    </row>
    <row r="657" spans="16:22" x14ac:dyDescent="0.2">
      <c r="Q657">
        <f>SUM(Q658:Q667)</f>
        <v>654</v>
      </c>
      <c r="R657">
        <f>SUM(R658:R667)</f>
        <v>11957</v>
      </c>
      <c r="S657">
        <f>SUM(S658:S667)</f>
        <v>11952</v>
      </c>
      <c r="T657">
        <f>SUM(T658:T667)</f>
        <v>11967</v>
      </c>
      <c r="U657">
        <f>SUM(U658:U667)</f>
        <v>64399948</v>
      </c>
      <c r="V657">
        <f t="shared" ref="V657:V667" si="4">(+U657/(T657+S657+R657))</f>
        <v>1795.0704649347754</v>
      </c>
    </row>
    <row r="658" spans="16:22" x14ac:dyDescent="0.2">
      <c r="P658">
        <v>0</v>
      </c>
      <c r="Q658">
        <v>35</v>
      </c>
      <c r="R658">
        <v>40</v>
      </c>
      <c r="S658">
        <v>19</v>
      </c>
      <c r="T658">
        <v>0</v>
      </c>
      <c r="U658">
        <v>119213</v>
      </c>
      <c r="V658">
        <f t="shared" si="4"/>
        <v>2020.5593220338983</v>
      </c>
    </row>
    <row r="659" spans="16:22" x14ac:dyDescent="0.2">
      <c r="P659">
        <v>1</v>
      </c>
      <c r="Q659">
        <v>325</v>
      </c>
      <c r="R659">
        <v>698</v>
      </c>
      <c r="S659">
        <v>682</v>
      </c>
      <c r="T659">
        <v>689</v>
      </c>
      <c r="U659">
        <v>3556163</v>
      </c>
      <c r="V659">
        <f t="shared" si="4"/>
        <v>1718.7834702754953</v>
      </c>
    </row>
    <row r="660" spans="16:22" x14ac:dyDescent="0.2">
      <c r="P660">
        <v>2</v>
      </c>
      <c r="Q660">
        <v>151</v>
      </c>
      <c r="R660">
        <v>948</v>
      </c>
      <c r="S660">
        <v>956</v>
      </c>
      <c r="T660">
        <v>979</v>
      </c>
      <c r="U660">
        <v>4768886</v>
      </c>
      <c r="V660">
        <f t="shared" si="4"/>
        <v>1654.1401318071453</v>
      </c>
    </row>
    <row r="661" spans="16:22" x14ac:dyDescent="0.2">
      <c r="P661">
        <v>3</v>
      </c>
      <c r="Q661">
        <v>65</v>
      </c>
      <c r="R661">
        <v>876</v>
      </c>
      <c r="S661">
        <v>858</v>
      </c>
      <c r="T661">
        <v>879</v>
      </c>
      <c r="U661">
        <v>3460240</v>
      </c>
      <c r="V661">
        <f t="shared" si="4"/>
        <v>1324.2403367776501</v>
      </c>
    </row>
    <row r="662" spans="16:22" x14ac:dyDescent="0.2">
      <c r="P662">
        <v>4</v>
      </c>
      <c r="Q662">
        <v>45</v>
      </c>
      <c r="R662">
        <v>1308</v>
      </c>
      <c r="S662">
        <v>1319</v>
      </c>
      <c r="T662">
        <v>1311</v>
      </c>
      <c r="U662">
        <v>6770873</v>
      </c>
      <c r="V662">
        <f t="shared" si="4"/>
        <v>1719.3684611477909</v>
      </c>
    </row>
    <row r="663" spans="16:22" x14ac:dyDescent="0.2">
      <c r="P663">
        <v>5</v>
      </c>
      <c r="Q663">
        <v>17</v>
      </c>
      <c r="R663">
        <v>1245</v>
      </c>
      <c r="S663">
        <v>1273</v>
      </c>
      <c r="T663">
        <v>1257</v>
      </c>
      <c r="U663">
        <v>7122217</v>
      </c>
      <c r="V663">
        <f t="shared" si="4"/>
        <v>1886.68</v>
      </c>
    </row>
    <row r="664" spans="16:22" x14ac:dyDescent="0.2">
      <c r="P664">
        <v>6</v>
      </c>
      <c r="Q664">
        <v>6</v>
      </c>
      <c r="R664">
        <v>956</v>
      </c>
      <c r="S664">
        <v>955</v>
      </c>
      <c r="T664">
        <v>959</v>
      </c>
      <c r="U664">
        <v>4871441</v>
      </c>
      <c r="V664">
        <f t="shared" si="4"/>
        <v>1697.3662020905924</v>
      </c>
    </row>
    <row r="665" spans="16:22" x14ac:dyDescent="0.2">
      <c r="P665">
        <v>7</v>
      </c>
      <c r="Q665">
        <v>7</v>
      </c>
      <c r="R665">
        <v>2456</v>
      </c>
      <c r="S665">
        <v>2469</v>
      </c>
      <c r="T665">
        <v>2453</v>
      </c>
      <c r="U665">
        <v>13141755</v>
      </c>
      <c r="V665">
        <f t="shared" si="4"/>
        <v>1781.2083220384927</v>
      </c>
    </row>
    <row r="666" spans="16:22" x14ac:dyDescent="0.2">
      <c r="P666">
        <v>8</v>
      </c>
      <c r="Q666">
        <v>2</v>
      </c>
      <c r="R666">
        <v>1627</v>
      </c>
      <c r="S666">
        <v>1623</v>
      </c>
      <c r="T666">
        <v>1632</v>
      </c>
      <c r="U666">
        <v>9703593</v>
      </c>
      <c r="V666">
        <f t="shared" si="4"/>
        <v>1987.626587464154</v>
      </c>
    </row>
    <row r="667" spans="16:22" x14ac:dyDescent="0.2">
      <c r="P667">
        <v>9</v>
      </c>
      <c r="Q667">
        <v>1</v>
      </c>
      <c r="R667">
        <v>1803</v>
      </c>
      <c r="S667">
        <v>1798</v>
      </c>
      <c r="T667">
        <v>1808</v>
      </c>
      <c r="U667">
        <v>10885567</v>
      </c>
      <c r="V667">
        <f t="shared" si="4"/>
        <v>2012.4915880939175</v>
      </c>
    </row>
    <row r="669" spans="16:22" x14ac:dyDescent="0.2">
      <c r="Q669" t="s">
        <v>43</v>
      </c>
    </row>
    <row r="671" spans="16:22" x14ac:dyDescent="0.2">
      <c r="Q671">
        <f>SUM(Q672:Q676)</f>
        <v>64</v>
      </c>
      <c r="R671">
        <f>SUM(R672:R676)</f>
        <v>90</v>
      </c>
      <c r="S671">
        <f>SUM(S672:S676)</f>
        <v>92</v>
      </c>
      <c r="T671">
        <f>SUM(T672:T676)</f>
        <v>85</v>
      </c>
      <c r="U671">
        <f>SUM(U672:U676)</f>
        <v>1876202</v>
      </c>
      <c r="V671">
        <f>(+U671/(T671+S671+R671))</f>
        <v>7026.9737827715353</v>
      </c>
    </row>
    <row r="672" spans="16:22" x14ac:dyDescent="0.2">
      <c r="P672">
        <v>0</v>
      </c>
      <c r="Q672">
        <v>16</v>
      </c>
      <c r="R672">
        <v>5</v>
      </c>
      <c r="S672">
        <v>4</v>
      </c>
      <c r="T672">
        <v>0</v>
      </c>
      <c r="U672">
        <v>34309</v>
      </c>
      <c r="V672">
        <f>(+U672/(T672+S672+R672))</f>
        <v>3812.1111111111113</v>
      </c>
    </row>
    <row r="673" spans="16:22" x14ac:dyDescent="0.2">
      <c r="P673">
        <v>1</v>
      </c>
      <c r="Q673">
        <v>43</v>
      </c>
      <c r="R673">
        <v>52</v>
      </c>
      <c r="S673">
        <v>55</v>
      </c>
      <c r="T673">
        <v>53</v>
      </c>
      <c r="U673">
        <v>1511964</v>
      </c>
      <c r="V673">
        <f>(+U673/(T673+S673+R673))</f>
        <v>9449.7749999999996</v>
      </c>
    </row>
    <row r="674" spans="16:22" x14ac:dyDescent="0.2">
      <c r="P674">
        <v>2</v>
      </c>
      <c r="Q674">
        <v>4</v>
      </c>
      <c r="R674">
        <v>23</v>
      </c>
      <c r="S674">
        <v>23</v>
      </c>
      <c r="T674">
        <v>22</v>
      </c>
      <c r="U674">
        <v>170151</v>
      </c>
      <c r="V674">
        <f>(+U674/(T674+S674+R674))</f>
        <v>2502.2205882352941</v>
      </c>
    </row>
    <row r="675" spans="16:22" x14ac:dyDescent="0.2">
      <c r="P675">
        <v>3</v>
      </c>
      <c r="Q675">
        <v>1</v>
      </c>
      <c r="R675">
        <v>10</v>
      </c>
      <c r="S675">
        <v>10</v>
      </c>
      <c r="T675">
        <v>10</v>
      </c>
      <c r="U675">
        <v>159778</v>
      </c>
      <c r="V675">
        <f>(+U675/(T675+S675+R675))</f>
        <v>5325.9333333333334</v>
      </c>
    </row>
    <row r="676" spans="16:22" x14ac:dyDescent="0.2">
      <c r="P676">
        <v>4</v>
      </c>
    </row>
    <row r="679" spans="16:22" x14ac:dyDescent="0.2">
      <c r="Q679" t="s">
        <v>44</v>
      </c>
    </row>
    <row r="680" spans="16:22" x14ac:dyDescent="0.2">
      <c r="P680">
        <v>0</v>
      </c>
      <c r="Q680">
        <f t="shared" ref="Q680:S681" si="5">Q672+Q658+Q646</f>
        <v>68</v>
      </c>
      <c r="R680">
        <f t="shared" si="5"/>
        <v>49</v>
      </c>
      <c r="S680">
        <f t="shared" si="5"/>
        <v>24</v>
      </c>
      <c r="T680">
        <f t="shared" ref="T680:T688" si="6">T646+T658+T672</f>
        <v>0</v>
      </c>
      <c r="U680">
        <f>U672+U658+U646</f>
        <v>156321</v>
      </c>
      <c r="V680">
        <f t="shared" ref="V680:V691" si="7">(+U680/(T680+S680+R680))</f>
        <v>2141.3835616438355</v>
      </c>
    </row>
    <row r="681" spans="16:22" x14ac:dyDescent="0.2">
      <c r="P681">
        <v>1</v>
      </c>
      <c r="Q681">
        <f t="shared" si="5"/>
        <v>426</v>
      </c>
      <c r="R681">
        <f t="shared" si="5"/>
        <v>839</v>
      </c>
      <c r="S681">
        <f t="shared" si="5"/>
        <v>822</v>
      </c>
      <c r="T681">
        <f t="shared" si="6"/>
        <v>833</v>
      </c>
      <c r="U681">
        <f>U673+U659+U647</f>
        <v>5786675</v>
      </c>
      <c r="V681">
        <f t="shared" si="7"/>
        <v>2320.2385725741779</v>
      </c>
    </row>
    <row r="682" spans="16:22" x14ac:dyDescent="0.2">
      <c r="P682">
        <v>2</v>
      </c>
      <c r="Q682">
        <f t="shared" ref="Q682:S684" si="8">Q660+Q648+Q674</f>
        <v>165</v>
      </c>
      <c r="R682">
        <f t="shared" si="8"/>
        <v>1036</v>
      </c>
      <c r="S682">
        <f t="shared" si="8"/>
        <v>1039</v>
      </c>
      <c r="T682">
        <f t="shared" si="6"/>
        <v>1063</v>
      </c>
      <c r="U682">
        <f>U660+U648+U674</f>
        <v>5280082</v>
      </c>
      <c r="V682">
        <f t="shared" si="7"/>
        <v>1682.6265137029955</v>
      </c>
    </row>
    <row r="683" spans="16:22" x14ac:dyDescent="0.2">
      <c r="P683">
        <v>3</v>
      </c>
      <c r="Q683">
        <f t="shared" si="8"/>
        <v>71</v>
      </c>
      <c r="R683">
        <f t="shared" si="8"/>
        <v>960</v>
      </c>
      <c r="S683">
        <f t="shared" si="8"/>
        <v>939</v>
      </c>
      <c r="T683">
        <f t="shared" si="6"/>
        <v>965</v>
      </c>
      <c r="U683">
        <f>U661+U649+U675</f>
        <v>4317184</v>
      </c>
      <c r="V683">
        <f t="shared" si="7"/>
        <v>1507.3966480446927</v>
      </c>
    </row>
    <row r="684" spans="16:22" x14ac:dyDescent="0.2">
      <c r="P684">
        <v>4</v>
      </c>
      <c r="Q684">
        <f t="shared" si="8"/>
        <v>48</v>
      </c>
      <c r="R684">
        <f t="shared" si="8"/>
        <v>1379</v>
      </c>
      <c r="S684">
        <f t="shared" si="8"/>
        <v>1392</v>
      </c>
      <c r="T684">
        <f t="shared" si="6"/>
        <v>1387</v>
      </c>
      <c r="U684">
        <f>U662+U650+U676</f>
        <v>7469358</v>
      </c>
      <c r="V684">
        <f t="shared" si="7"/>
        <v>1796.3823953823953</v>
      </c>
    </row>
    <row r="685" spans="16:22" x14ac:dyDescent="0.2">
      <c r="P685">
        <v>5</v>
      </c>
      <c r="Q685">
        <f t="shared" ref="Q685:S689" si="9">Q663+Q651</f>
        <v>17</v>
      </c>
      <c r="R685">
        <f t="shared" si="9"/>
        <v>1245</v>
      </c>
      <c r="S685">
        <f t="shared" si="9"/>
        <v>1273</v>
      </c>
      <c r="T685">
        <f t="shared" si="6"/>
        <v>1257</v>
      </c>
      <c r="U685">
        <f>U663+U651</f>
        <v>7122217</v>
      </c>
      <c r="V685">
        <f t="shared" si="7"/>
        <v>1886.68</v>
      </c>
    </row>
    <row r="686" spans="16:22" x14ac:dyDescent="0.2">
      <c r="P686">
        <v>6</v>
      </c>
      <c r="Q686">
        <f t="shared" si="9"/>
        <v>6</v>
      </c>
      <c r="R686">
        <f t="shared" si="9"/>
        <v>956</v>
      </c>
      <c r="S686">
        <f t="shared" si="9"/>
        <v>955</v>
      </c>
      <c r="T686">
        <f t="shared" si="6"/>
        <v>959</v>
      </c>
      <c r="U686">
        <f>U664+U652</f>
        <v>4871441</v>
      </c>
      <c r="V686">
        <f t="shared" si="7"/>
        <v>1697.3662020905924</v>
      </c>
    </row>
    <row r="687" spans="16:22" x14ac:dyDescent="0.2">
      <c r="P687">
        <v>7</v>
      </c>
      <c r="Q687">
        <f t="shared" si="9"/>
        <v>7</v>
      </c>
      <c r="R687">
        <f t="shared" si="9"/>
        <v>2456</v>
      </c>
      <c r="S687">
        <f t="shared" si="9"/>
        <v>2469</v>
      </c>
      <c r="T687">
        <f t="shared" si="6"/>
        <v>2453</v>
      </c>
      <c r="U687">
        <f>U665+U653</f>
        <v>13141755</v>
      </c>
      <c r="V687">
        <f t="shared" si="7"/>
        <v>1781.2083220384927</v>
      </c>
    </row>
    <row r="688" spans="16:22" x14ac:dyDescent="0.2">
      <c r="P688">
        <v>8</v>
      </c>
      <c r="Q688">
        <f t="shared" si="9"/>
        <v>2</v>
      </c>
      <c r="R688">
        <f t="shared" si="9"/>
        <v>1627</v>
      </c>
      <c r="S688">
        <f t="shared" si="9"/>
        <v>1623</v>
      </c>
      <c r="T688">
        <f t="shared" si="6"/>
        <v>1632</v>
      </c>
      <c r="U688">
        <f>U666+U654</f>
        <v>9703593</v>
      </c>
      <c r="V688">
        <f t="shared" si="7"/>
        <v>1987.626587464154</v>
      </c>
    </row>
    <row r="689" spans="5:22" x14ac:dyDescent="0.2">
      <c r="P689">
        <v>9</v>
      </c>
      <c r="Q689">
        <f t="shared" si="9"/>
        <v>1</v>
      </c>
      <c r="R689">
        <f t="shared" si="9"/>
        <v>1803</v>
      </c>
      <c r="S689">
        <f t="shared" si="9"/>
        <v>1798</v>
      </c>
      <c r="T689">
        <f>T655+T667</f>
        <v>1808</v>
      </c>
      <c r="U689">
        <f>U667+U655</f>
        <v>10885567</v>
      </c>
      <c r="V689">
        <f t="shared" si="7"/>
        <v>2012.4915880939175</v>
      </c>
    </row>
    <row r="690" spans="5:22" x14ac:dyDescent="0.2">
      <c r="Q690">
        <f>Q689+Q688</f>
        <v>3</v>
      </c>
      <c r="R690">
        <f>R689+R688</f>
        <v>3430</v>
      </c>
      <c r="S690">
        <f>S689+S688</f>
        <v>3421</v>
      </c>
      <c r="T690">
        <f>T689+T688</f>
        <v>3440</v>
      </c>
      <c r="U690">
        <f>U689+U688</f>
        <v>20589160</v>
      </c>
      <c r="V690">
        <f t="shared" si="7"/>
        <v>2000.6957535710815</v>
      </c>
    </row>
    <row r="691" spans="5:22" x14ac:dyDescent="0.2">
      <c r="Q691">
        <f>SUM(Q680:Q689)</f>
        <v>811</v>
      </c>
      <c r="R691">
        <f>SUM(R680:R689)</f>
        <v>12350</v>
      </c>
      <c r="S691">
        <f>SUM(S680:S689)</f>
        <v>12334</v>
      </c>
      <c r="T691">
        <f>SUM(T680:T689)</f>
        <v>12357</v>
      </c>
      <c r="U691">
        <f>SUM(U680:U689)</f>
        <v>68734193</v>
      </c>
      <c r="V691">
        <f t="shared" si="7"/>
        <v>1855.6246591614697</v>
      </c>
    </row>
    <row r="698" spans="5:22" x14ac:dyDescent="0.2">
      <c r="E698" s="1"/>
    </row>
    <row r="720" spans="5:11" x14ac:dyDescent="0.2">
      <c r="E720" s="1"/>
      <c r="K720" s="1"/>
    </row>
    <row r="749" spans="5:5" x14ac:dyDescent="0.2">
      <c r="E749" s="1"/>
    </row>
    <row r="771" spans="5:11" x14ac:dyDescent="0.2">
      <c r="E771" s="1"/>
      <c r="K771" s="1"/>
    </row>
  </sheetData>
  <mergeCells count="13">
    <mergeCell ref="A2:K2"/>
    <mergeCell ref="A95:I95"/>
    <mergeCell ref="A47:I47"/>
    <mergeCell ref="D292:H292"/>
    <mergeCell ref="A338:I338"/>
    <mergeCell ref="D98:H98"/>
    <mergeCell ref="D148:H148"/>
    <mergeCell ref="D197:H197"/>
    <mergeCell ref="D245:H245"/>
    <mergeCell ref="A289:I289"/>
    <mergeCell ref="A240:I240"/>
    <mergeCell ref="A192:I192"/>
    <mergeCell ref="A144:I144"/>
  </mergeCells>
  <phoneticPr fontId="0" type="noConversion"/>
  <pageMargins left="0.75" right="0.75" top="0.55000000000000004" bottom="0.49" header="0.5" footer="0.5"/>
  <pageSetup scale="80" fitToWidth="7" orientation="landscape" horizontalDpi="4000" verticalDpi="4000" r:id="rId1"/>
  <headerFooter alignWithMargins="0"/>
  <rowBreaks count="6" manualBreakCount="6">
    <brk id="47" max="10" man="1"/>
    <brk id="95" max="10" man="1"/>
    <brk id="144" max="10" man="1"/>
    <brk id="192" max="10" man="1"/>
    <brk id="240" max="10" man="1"/>
    <brk id="28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TABLE5</vt:lpstr>
      <vt:lpstr>Chart1</vt:lpstr>
      <vt:lpstr>TABLE5!Print_Area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2012-09-18T18:23:25Z</cp:lastPrinted>
  <dcterms:created xsi:type="dcterms:W3CDTF">2002-12-20T22:52:14Z</dcterms:created>
  <dcterms:modified xsi:type="dcterms:W3CDTF">2012-10-25T18:53:58Z</dcterms:modified>
</cp:coreProperties>
</file>